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</sheets>
  <definedNames>
    <definedName name="_xlnm._FilterDatabase" localSheetId="1" hidden="1">'Sheet2'!$A$5:$R$53</definedName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<sst xmlns="http://schemas.openxmlformats.org/spreadsheetml/2006/main" count="400" uniqueCount="237">
  <si>
    <t>附件1</t>
  </si>
  <si>
    <t>吴堡县2021年涉农整合扶贫资金第二批项目资金汇总表</t>
  </si>
  <si>
    <t>资金类型</t>
  </si>
  <si>
    <t>资金拨付部门</t>
  </si>
  <si>
    <t>项目类型</t>
  </si>
  <si>
    <t>资金投入（万元）</t>
  </si>
  <si>
    <t>备注</t>
  </si>
  <si>
    <t>本次下达资金</t>
  </si>
  <si>
    <t>整合资金</t>
  </si>
  <si>
    <t>中央</t>
  </si>
  <si>
    <t>省级</t>
  </si>
  <si>
    <t>市级</t>
  </si>
  <si>
    <t>县级</t>
  </si>
  <si>
    <t>小计</t>
  </si>
  <si>
    <t>总计</t>
  </si>
  <si>
    <t>榆政财农发（2021）1号中支1300万元、榆政财绩效发（2020）7号中支385万元、榆政财绩效发（2020）5号中支80.82万元、榆政财建（2020）241号中支53万元</t>
  </si>
  <si>
    <t>生产发展类</t>
  </si>
  <si>
    <t>水利局</t>
  </si>
  <si>
    <t>榆政财农发（2021）1号中支1080.75万元</t>
  </si>
  <si>
    <t>产业配套工程</t>
  </si>
  <si>
    <t>农业农村局</t>
  </si>
  <si>
    <t>榆政财农发（2021）1号中支219.25万元、榆政财绩效发（2020）5号中支80.82万元、榆政财建（2020）241号中支53万元、榆政财绩效发（2020）7号中支36.25万元</t>
  </si>
  <si>
    <t>（畜牧产业）村集体经济项目</t>
  </si>
  <si>
    <t>榆政财农发（2021）1号中支219.25万元、榆政财绩效发（2020）5号中支69.02万元</t>
  </si>
  <si>
    <t>（畜牧）产业配套项目</t>
  </si>
  <si>
    <t>榆政财绩效发（2020）5号中支11.8万元、榆政财建（2020）241号中支45.2万元</t>
  </si>
  <si>
    <t>（种植业）产业配套项目</t>
  </si>
  <si>
    <t>榆政财建（2020）241号中支7.8万元、榆政财绩效发（2020）7号中支16.25万元</t>
  </si>
  <si>
    <t>能力建设</t>
  </si>
  <si>
    <t>榆政财绩效发（2020）7号中支20万元</t>
  </si>
  <si>
    <t>工业商贸局</t>
  </si>
  <si>
    <t>榆政财绩效发（2020）7号中支27.03万元</t>
  </si>
  <si>
    <t>村集体经济项目</t>
  </si>
  <si>
    <t>扶贫办</t>
  </si>
  <si>
    <t>榆政财绩效发（2020）7号中支138.82万元</t>
  </si>
  <si>
    <t>产业小型配套基础设施项目</t>
  </si>
  <si>
    <t>社会发展类</t>
  </si>
  <si>
    <t>雨露计划</t>
  </si>
  <si>
    <t>榆政财绩效发（2020）7号中支22.2万元</t>
  </si>
  <si>
    <t>扶贫贷款奖补和贴息类</t>
  </si>
  <si>
    <t>榆政财绩效发（2020）7号中支24.38万元</t>
  </si>
  <si>
    <t>互助资金贴息</t>
  </si>
  <si>
    <t>榆政财绩效发（2020）7号中支19.75万元</t>
  </si>
  <si>
    <t>小额信贷贴息</t>
  </si>
  <si>
    <t>榆政财绩效发（2020）7号中支4.63万元</t>
  </si>
  <si>
    <t>基础设施类</t>
  </si>
  <si>
    <t>榆政财绩效发（2020）7号中支118.59万元</t>
  </si>
  <si>
    <t>道路巩固工程</t>
  </si>
  <si>
    <t>发改局</t>
  </si>
  <si>
    <t>榆政财绩效发（2020）7号中支17.73万元</t>
  </si>
  <si>
    <t>饮水巩固工程</t>
  </si>
  <si>
    <t>榆政财绩效发（2020）7号中支7.98万元</t>
  </si>
  <si>
    <t>榆政财绩效发（2020）7号中支9.75万元</t>
  </si>
  <si>
    <t>附件2</t>
  </si>
  <si>
    <t>吴堡县2021年涉农整合扶贫资金第二批项目资金明细表</t>
  </si>
  <si>
    <t>序号</t>
  </si>
  <si>
    <t>项目
类别</t>
  </si>
  <si>
    <t>项目名称</t>
  </si>
  <si>
    <t>实施地点</t>
  </si>
  <si>
    <t>建设内容</t>
  </si>
  <si>
    <t>建设
期限</t>
  </si>
  <si>
    <t>预期效益</t>
  </si>
  <si>
    <t>项目主管单位</t>
  </si>
  <si>
    <t>财政资金支持环节</t>
  </si>
  <si>
    <t>镇/办</t>
  </si>
  <si>
    <t>村/社区</t>
  </si>
  <si>
    <t>其他资金（万元）</t>
  </si>
  <si>
    <t>产业发展类</t>
  </si>
  <si>
    <t>2021年吴堡县产业基地机井工程</t>
  </si>
  <si>
    <t>张家山镇、辛家沟镇、寇家塬镇、宋家川街道办</t>
  </si>
  <si>
    <t>晓寺则、林场、李家塬、李家塔下山、褡裢坡</t>
  </si>
  <si>
    <t>在张家山镇晓寺则花椒基地、张家山镇循环农业示范园、辛家沟镇蔬菜基地、李家塬蔬菜基地、李家塔下山蔬菜基地（二期）、褡裢坡花椒基地、褡裢坡青梨基地各新建气钻水井一口，配套管理房、电线、水泵等</t>
  </si>
  <si>
    <t>2020年12月-2021年5月</t>
  </si>
  <si>
    <t>受益贫困户324户696人，群众参与务工，产业配套饮水增加收入</t>
  </si>
  <si>
    <t>机井、配套管理房、电线、水泵等</t>
  </si>
  <si>
    <t>2021年寇家塬镇李家塔下山蔬菜基地一期工程节水灌溉工程</t>
  </si>
  <si>
    <t>寇家塬镇</t>
  </si>
  <si>
    <t>李家塔下山村</t>
  </si>
  <si>
    <t>30方玻璃缸6个、40方玻璃缸6个，50方玻璃缸6个，60方的玻璃缸1个，80方的玻璃缸3个，配套集水沟等</t>
  </si>
  <si>
    <t>2021年3月-2021年11月</t>
  </si>
  <si>
    <t>受益贫困户91户199人，群众参与务工，产业配套饮水增加收入</t>
  </si>
  <si>
    <t>玻璃缸、集雨沟等</t>
  </si>
  <si>
    <t>2021年寇家塬镇东庄蔬菜基地节水灌溉工程</t>
  </si>
  <si>
    <t>东庄村</t>
  </si>
  <si>
    <t>30方玻璃缸6个、40方玻璃缸3个，50方玻璃缸2个，200方的玻璃缸1个，配套集水沟等</t>
  </si>
  <si>
    <t>受益贫困户73户178人，群众参与务工，产业配套饮水增加收入</t>
  </si>
  <si>
    <t>2021年辛家沟镇李家河村蔬菜基地节水灌溉工程</t>
  </si>
  <si>
    <t>辛家沟镇</t>
  </si>
  <si>
    <t>李家河村</t>
  </si>
  <si>
    <t>池塘一座及配套管线、集水沟、100方的玻璃缸10个等</t>
  </si>
  <si>
    <t>受益贫困户789户1753人，群众参与务工，产业配套饮水增加收入</t>
  </si>
  <si>
    <t>计划投资390.77万元，吴脱贫发〔2020〕74号已下达189.7万元</t>
  </si>
  <si>
    <t>2021年辛家沟镇循环农业示范园及蔬菜基地节水灌溉工程</t>
  </si>
  <si>
    <t>基地内</t>
  </si>
  <si>
    <t>池塘一座及配套管线、集水沟、200方的玻璃缸2个等</t>
  </si>
  <si>
    <t>计划投资360万元，本次下达253.45万元</t>
  </si>
  <si>
    <t>2021年辛家沟镇辛家沟村湖羊养殖基地项目（农业农村局）（续建）</t>
  </si>
  <si>
    <t>辛家沟村</t>
  </si>
  <si>
    <r>
      <t xml:space="preserve">1、辛家沟村湖羊养殖点：养殖湖羊4000只，新建羊舍12栋6523平方米，饲草饲料贮存加工间581平方米，青储池679立方米，消毒池2个，喷淋式药浴设施12套，铡草机1台，饲料粉碎机1台，揉丝机1台。
</t>
    </r>
    <r>
      <rPr>
        <sz val="10"/>
        <color indexed="8"/>
        <rFont val="宋体"/>
        <family val="0"/>
      </rPr>
      <t>2、生产用电：辛家沟村养殖场1台315A变压器。                   3.购买湖羊2000只 （辛家沟基地、川口基地）   （备注：养殖场与辛家沟村大棚共用1台变压器）。以入股经营方式产权归村集体所有。
(正常运营后，若遇市场经济等因素影响当年效益，养殖场按总投资金额的8%的资金作为收益，即（1150+40.68）*8%=95.2544万元）</t>
    </r>
  </si>
  <si>
    <r>
      <t>2020</t>
    </r>
    <r>
      <rPr>
        <sz val="10"/>
        <rFont val="宋体"/>
        <family val="0"/>
      </rPr>
      <t>年</t>
    </r>
    <r>
      <rPr>
        <sz val="10"/>
        <rFont val="宋体"/>
        <family val="0"/>
      </rPr>
      <t>5</t>
    </r>
    <r>
      <rPr>
        <sz val="10"/>
        <rFont val="宋体"/>
        <family val="0"/>
      </rPr>
      <t>月</t>
    </r>
    <r>
      <rPr>
        <sz val="10"/>
        <rFont val="宋体"/>
        <family val="0"/>
      </rPr>
      <t>-2021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</si>
  <si>
    <t>计划通过联村共建养羊场项目带动贫困户888户2597人（其中：移民搬迁户771户2310人）增加收入。产权归村集体所有，通过吸纳公益性岗位等方式增加贫困户收入，项目正常运营后，所产生收益的60%用户贫困户分红，若效益不佳，按总投资金额的8%的资金作为收益，同样提取60%向贫困户分红。即,95.2544*60%=57.2万元，预计带动贫困户888户，户均增收644元。</t>
  </si>
  <si>
    <t>全额投资，购买种羊，建设羊舍以及饲草料库等</t>
  </si>
  <si>
    <t>榆政财农发（2021）1号中支65.27万元。（资金总计424.5万元，吴脱贫发〔2020〕74号已下达350万元，本次下达65.27万元。）</t>
  </si>
  <si>
    <t>2021年岔上镇川口村村湖羊养殖基地项目（农业农村局）（续建）</t>
  </si>
  <si>
    <t>岔上镇</t>
  </si>
  <si>
    <t>川口村</t>
  </si>
  <si>
    <t>1、养殖湖羊2000只，新建羊舍5栋3456平方米，饲草饲料贮存加工间406平方米，青储池377立方米，消毒池1个，铡草机1台，饲料粉碎机1台，揉丝机1台。2、生产用电：川口村湖羊养殖场1台315A变压器，资金33.95万元。</t>
  </si>
  <si>
    <r>
      <t>2020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-2021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</si>
  <si>
    <t>计划通过联村共建养羊场项目带动贫困户1137户3027人增加收入。项目正常运营后，所产生收益的60%用户贫困户分红，若效益不佳，按总投资金额的8%的资金作为收益，同样提取60%向贫困户分红。预计带动贫困户1137户，户均增收650元。</t>
  </si>
  <si>
    <t>榆政财农发（2021）1号中支153.98万元、榆政财绩效发（2020）5号中支69.02万元（资金总计231.47万元，本次下达223万元）</t>
  </si>
  <si>
    <t>（畜牧）产业配套</t>
  </si>
  <si>
    <t>2021年辛家沟镇贾家山村猪场配套</t>
  </si>
  <si>
    <t>贾家山村</t>
  </si>
  <si>
    <t>贾家山村猪场配套化验室4间，配动力电</t>
  </si>
  <si>
    <r>
      <t>2021</t>
    </r>
    <r>
      <rPr>
        <sz val="10"/>
        <rFont val="宋体"/>
        <family val="0"/>
      </rPr>
      <t>年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  <r>
      <rPr>
        <sz val="10"/>
        <rFont val="宋体"/>
        <family val="0"/>
      </rPr>
      <t>-2021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</si>
  <si>
    <t>修建化验室解决养猪场配套设施设备问题，项目在建设时，所需人工优先使用贫困户务工，以增加贫困户务工收入，预计带动贫困户88户117人。</t>
  </si>
  <si>
    <t>化验室、配动力电</t>
  </si>
  <si>
    <t>（种植业）产业配套</t>
  </si>
  <si>
    <t>寇家塬镇东庄村艾草配套项目（尾留）</t>
  </si>
  <si>
    <t>东庄村（艾草配套）基地配套挖基础土方9600m³、土方回填650m³、路基平整8000㎡、砖铺路面7000㎡、挖一般土方720m³、蓄水井3座、塑料管2000米、塑料管UPVC、PVC、PP-C等2000米、简易移动潜水泵1台、砖基础19.56立方米、圈梁8.55m³、混凝土平板12.6立方米、现浇混凝土钢筋0.75t、现浇混凝土1.675t、实心砖墙43.4m³、墙面一般抹灰186.78㎡等</t>
  </si>
  <si>
    <r>
      <t>2020</t>
    </r>
    <r>
      <rPr>
        <sz val="10"/>
        <rFont val="宋体"/>
        <family val="0"/>
      </rPr>
      <t>年</t>
    </r>
    <r>
      <rPr>
        <sz val="10"/>
        <rFont val="宋体"/>
        <family val="0"/>
      </rPr>
      <t>10</t>
    </r>
    <r>
      <rPr>
        <sz val="10"/>
        <rFont val="宋体"/>
        <family val="0"/>
      </rPr>
      <t>月</t>
    </r>
    <r>
      <rPr>
        <sz val="10"/>
        <rFont val="宋体"/>
        <family val="0"/>
      </rPr>
      <t>-2021</t>
    </r>
    <r>
      <rPr>
        <sz val="10"/>
        <rFont val="宋体"/>
        <family val="0"/>
      </rPr>
      <t>年</t>
    </r>
    <r>
      <rPr>
        <sz val="10"/>
        <rFont val="宋体"/>
        <family val="0"/>
      </rPr>
      <t>10</t>
    </r>
    <r>
      <rPr>
        <sz val="10"/>
        <rFont val="宋体"/>
        <family val="0"/>
      </rPr>
      <t>月</t>
    </r>
  </si>
  <si>
    <t>受益贫困户73户169人，交通方便，生产用水，便于生产管理，提高劳动生产率，降低劳动力成本，增加经济效益，便于机械化操作。</t>
  </si>
  <si>
    <t>全额投资，东庄村（艾草配套）基地配套</t>
  </si>
  <si>
    <t>榆政财建（2020）241号中支6.83万元</t>
  </si>
  <si>
    <t>2021年寇家塬镇东庄村果桑生产基地电力配套设施项目</t>
  </si>
  <si>
    <t>三相电力变压器、10KV跌落式熔断器、10KV氧化锌避雷器、变压器配电箱、集抄器、电表及相关主材、辅材配套材料。</t>
  </si>
  <si>
    <t>2021年1月-2021年10月</t>
  </si>
  <si>
    <t>受益
贫困户71户172人，资产收益脱贫，带动贫困户增收</t>
  </si>
  <si>
    <t>果桑生产基地电力配套</t>
  </si>
  <si>
    <t>榆政财建（2020）241号中支0.97万元、榆政财绩效发（2020）7号中支8.42万元</t>
  </si>
  <si>
    <t>2021年寇家塬镇刘家塬头村雪菊生产基地电力配套设施项目</t>
  </si>
  <si>
    <t>刘家塬头村</t>
  </si>
  <si>
    <t>受益
贫困户41户91人，资产收益脱贫，带动贫困户增收</t>
  </si>
  <si>
    <t>雪菊生产基地电力配套</t>
  </si>
  <si>
    <t>榆政财绩效发（2020）7号中支7.83万元</t>
  </si>
  <si>
    <r>
      <t>2021</t>
    </r>
    <r>
      <rPr>
        <sz val="10"/>
        <rFont val="宋体"/>
        <family val="0"/>
      </rPr>
      <t>年贫困户能力建设培训</t>
    </r>
  </si>
  <si>
    <t>吴堡县</t>
  </si>
  <si>
    <t>五镇一街道办</t>
  </si>
  <si>
    <t>2021年3月-2021年12月</t>
  </si>
  <si>
    <t>增加群众技能知识，从而增加收入，受益人数10063户。</t>
  </si>
  <si>
    <t>全额支持</t>
  </si>
  <si>
    <t>资金总计45万元，本次下达20万元</t>
  </si>
  <si>
    <t>享受“雨露计划”职业教育补助</t>
  </si>
  <si>
    <t>五镇一办</t>
  </si>
  <si>
    <t>2015年-2020年上学期符合“雨露计划”条件且未享受资助的建档立卡贫困学生71人，共计补助148人次22.2万元。</t>
  </si>
  <si>
    <t>2021年1月-2021年12月</t>
  </si>
  <si>
    <t>受益贫困户71户71人，通过雨露计划扶贫补贴实现教育扶持，保障学生的教育发展</t>
  </si>
  <si>
    <t>技工学校建档立卡贫困家庭学生补贴</t>
  </si>
  <si>
    <t>2020年第四批互助资金借款占用费补贴，截止2021年1月8日全县271户贫困户已还清协会贷款120.5万元，按照月利率3.625‰的利息全部实行政府一次性结算，共计4.91万元。</t>
  </si>
  <si>
    <t>受益
贫困户78户78人，通过贷款减少生产压力</t>
  </si>
  <si>
    <t>互助资金借款占用费补贴</t>
  </si>
  <si>
    <t>扶贫小额信贷贴息</t>
  </si>
  <si>
    <t>2020年10月20日至12月29日，全县共有34户贫困户已还清一年期贷款106.4299万元，按年利率4.35%的利息实行政府一次予以贴息，共计贴息4.63万元。</t>
  </si>
  <si>
    <t>2020年10月-2021年12月</t>
  </si>
  <si>
    <t>受益贫困户34户，通过贷款减少生产压力</t>
  </si>
  <si>
    <t>产业小型配套基础设施</t>
  </si>
  <si>
    <t>2021年郭家沟镇下山畔村红枣产业拓宽砖铺路硬化工程</t>
  </si>
  <si>
    <t>郭家沟镇</t>
  </si>
  <si>
    <t>下山畔村</t>
  </si>
  <si>
    <t>下山畔砖铺产业路长1公里、宽3米</t>
  </si>
  <si>
    <t>2021年3月-2021年10月</t>
  </si>
  <si>
    <t>受益
贫困户39户84人，助推产业发展。</t>
  </si>
  <si>
    <t>产业道路</t>
  </si>
  <si>
    <t>2021年寇家塬镇田家塬村产业小型配套基础设施项目（续建）</t>
  </si>
  <si>
    <t>田家塬村</t>
  </si>
  <si>
    <t>(续建）高标准桑园基地配套机钻井2口，蓄水池2座、井房2座及其他配套设施。</t>
  </si>
  <si>
    <t>2019年7月-2021年6月</t>
  </si>
  <si>
    <t>受益
贫困户49户102人，助推产业发展。</t>
  </si>
  <si>
    <t>机钻井、蓄水池</t>
  </si>
  <si>
    <t>2021年寇家塬镇寇家塬村产业道路及淤地坝水毁修复工程</t>
  </si>
  <si>
    <t>寇家塬村</t>
  </si>
  <si>
    <t>新开生产道路500米，维修淤地坝3座</t>
  </si>
  <si>
    <t>受益
贫困户80户159人；一是解决水土流失；二是增加耕地面积50亩；三是解决群众生产生活道路。</t>
  </si>
  <si>
    <t>维修淤地坝</t>
  </si>
  <si>
    <t>2021年郭家沟镇下山畔村砖铺路</t>
  </si>
  <si>
    <t>砖铺5.8公里生产道路、宽3米</t>
  </si>
  <si>
    <t>受益
贫困户14户30人，助推产业发展。</t>
  </si>
  <si>
    <t>生产道路</t>
  </si>
  <si>
    <t>2021年岔上镇丁家畔村薛家港小组砖拓宽硬化道路建设项目（尾留）</t>
  </si>
  <si>
    <t>丁家畔村</t>
  </si>
  <si>
    <t>（尾留）（薛家港自然村）拓宽硬化道路长1.2km、宽3.5m</t>
  </si>
  <si>
    <t>2018年9月-2021年6月</t>
  </si>
  <si>
    <t>受益
贫困户120户275人，通过基础设施提升，使群众出行更便捷</t>
  </si>
  <si>
    <t>拓宽硬化道路</t>
  </si>
  <si>
    <t>2021年岔上镇叶家园沟村道路工程项目（续建）</t>
  </si>
  <si>
    <t>叶家园沟村</t>
  </si>
  <si>
    <t>（续建）村内主干道混凝土硬化长167米，宽3米厚18公分；石挡墙平均宽度1米，平均高度2.2米，总长146.6米；砖铺3米宽路面341米；其他零星工程：包括土方，砖墙，平整路基。</t>
  </si>
  <si>
    <t>2020年5月-2021年6月</t>
  </si>
  <si>
    <t>受益
贫困户14户24人，通过基础设施提升，使群众出行更便捷</t>
  </si>
  <si>
    <t>村内主干道硬化</t>
  </si>
  <si>
    <t>2021年岔上镇乔则沟村村组道路工程</t>
  </si>
  <si>
    <t>乔则沟村</t>
  </si>
  <si>
    <t>石塄长30米，高8米并硬化拓宽路段。</t>
  </si>
  <si>
    <t>受益
贫困户73户134人，通过基础设施提升，使群众出行更便捷。</t>
  </si>
  <si>
    <t>石塄、硬化拓宽路段</t>
  </si>
  <si>
    <t>2021年宋家川街道办后焉中心村张家山小组排洪渠项目</t>
  </si>
  <si>
    <t>宋家川街道办</t>
  </si>
  <si>
    <t>后墕中心村</t>
  </si>
  <si>
    <t>后墕中心村后墕大坝张家山段建设排洪渠556米</t>
  </si>
  <si>
    <t>受益
贫困户17户31人，通过基础设施提升，进一步保障扶贫成果。</t>
  </si>
  <si>
    <t>排洪渠</t>
  </si>
  <si>
    <t>村集体经济</t>
  </si>
  <si>
    <t>2021年宋家川街道办褡裢坡村集体经济产业项目</t>
  </si>
  <si>
    <t>宋家川镇街道办</t>
  </si>
  <si>
    <t>褡裢坡村</t>
  </si>
  <si>
    <r>
      <t>褡裢坡花椒加工厂续建项目：排水渠（包括水渠开挖、垫层、管道等），大门外道路硬化220</t>
    </r>
    <r>
      <rPr>
        <sz val="10"/>
        <color indexed="8"/>
        <rFont val="SimSun"/>
        <family val="0"/>
      </rPr>
      <t>㎡</t>
    </r>
    <r>
      <rPr>
        <sz val="10"/>
        <color indexed="8"/>
        <rFont val="宋体"/>
        <family val="0"/>
      </rPr>
      <t>，挡土墙建设108m³等。</t>
    </r>
  </si>
  <si>
    <t>2021年2月-2020年10月</t>
  </si>
  <si>
    <t>受益
贫困户55户105人，发展村集体经济，带动群众脱贫致富</t>
  </si>
  <si>
    <t>花椒加工厂</t>
  </si>
  <si>
    <t>2021年宋家川街道办白家山村集体经济产业项目</t>
  </si>
  <si>
    <t>白家山村</t>
  </si>
  <si>
    <t>白家山纯净水厂尾留基础工程：砌筑石头挡土墙100m³，建设38m长、3.5m宽的水厂硬化路等。</t>
  </si>
  <si>
    <t>2021年3月-2021年7月</t>
  </si>
  <si>
    <t>受益
贫困户45户93人，发展村集体经济，带动群众脱贫致富</t>
  </si>
  <si>
    <t>纯净水厂</t>
  </si>
  <si>
    <t>2021年寇家塬镇车家塬村蚕丝加工厂电力配套设施项目</t>
  </si>
  <si>
    <t>车家塬村</t>
  </si>
  <si>
    <t>受益
贫困户42户94人，资产收益脱贫，带动贫困户增收</t>
  </si>
  <si>
    <t>蚕丝被加工厂电力配套</t>
  </si>
  <si>
    <t>2021年寇家塬镇尚家塬村饮水工程（尾留项目）</t>
  </si>
  <si>
    <t>尚家塬村</t>
  </si>
  <si>
    <t>深井2眼，每一口深700米；管道2000m、蓄水池2座，400立方米；管理房2处。</t>
  </si>
  <si>
    <t>2020年3月-2021年3月</t>
  </si>
  <si>
    <t>受益
贫困户91户192人，巩固本村供水能力</t>
  </si>
  <si>
    <t>深井、蓄水出、管理房</t>
  </si>
  <si>
    <t>2021年郭家沟镇上候家焉村道路工程（尾留项目）</t>
  </si>
  <si>
    <t>上候家焉村</t>
  </si>
  <si>
    <t>新建通村路基2100米，宽6米，土石方开挖、回填、石挡墙、排水沟、砂砾石垫层等内容。</t>
  </si>
  <si>
    <t>2018年4月-2021年1月</t>
  </si>
  <si>
    <t>受益
贫困户35户77人，通过基础设施提升，使群众出行更便捷</t>
  </si>
  <si>
    <t>通村路基、石挡墙、排水沟</t>
  </si>
  <si>
    <t>2021年岔上镇丁家畔村道路工程项目（尾留项目）</t>
  </si>
  <si>
    <t>丁家畔村薛家港小组道路拓宽路及硬化680米，宽4.5米，厚18公分。</t>
  </si>
  <si>
    <t>受益贫困户121户277人，通过基础设施巩固，使群众出行更便捷</t>
  </si>
  <si>
    <t>道路拓宽路及硬化</t>
  </si>
  <si>
    <t>榆政财绩效发（2020）7号中支303.99万元</t>
  </si>
  <si>
    <t>榆政财绩效发（2020）7号中支22.20万元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</si>
</sst>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8"/>
      <name val="方正小标宋简体"/>
      <family val="0"/>
    </font>
    <font>
      <sz val="11"/>
      <color indexed="8"/>
      <name val="等线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SimSun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92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2" fillId="13" borderId="5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38" fillId="0" borderId="9" xfId="50" applyNumberFormat="1" applyFont="1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19" borderId="9" xfId="0" applyFont="1" applyFill="1" applyBorder="1" applyAlignment="1">
      <alignment horizontal="center" vertical="center" wrapText="1"/>
    </xf>
    <xf numFmtId="0" fontId="38" fillId="19" borderId="9" xfId="61" applyFont="1" applyFill="1" applyBorder="1" applyAlignment="1">
      <alignment vertical="center" wrapText="1"/>
      <protection/>
    </xf>
    <xf numFmtId="0" fontId="38" fillId="0" borderId="9" xfId="57" applyFont="1" applyFill="1" applyBorder="1" applyAlignment="1">
      <alignment horizontal="center" vertical="center" wrapText="1"/>
      <protection/>
    </xf>
    <xf numFmtId="0" fontId="8" fillId="0" borderId="9" xfId="62" applyNumberFormat="1" applyFont="1" applyFill="1" applyBorder="1" applyAlignment="1">
      <alignment horizontal="center" vertical="center" wrapText="1"/>
      <protection/>
    </xf>
    <xf numFmtId="0" fontId="8" fillId="0" borderId="9" xfId="58" applyNumberFormat="1" applyFont="1" applyFill="1" applyBorder="1" applyAlignment="1">
      <alignment horizontal="center" vertical="center" wrapText="1"/>
      <protection/>
    </xf>
    <xf numFmtId="0" fontId="38" fillId="0" borderId="9" xfId="59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62" applyFont="1" applyFill="1" applyBorder="1" applyAlignment="1">
      <alignment horizontal="center" vertical="center" wrapText="1"/>
      <protection/>
    </xf>
    <xf numFmtId="0" fontId="8" fillId="0" borderId="9" xfId="50" applyFont="1" applyFill="1" applyBorder="1" applyAlignment="1">
      <alignment horizontal="center" vertical="center" wrapText="1"/>
      <protection/>
    </xf>
    <xf numFmtId="0" fontId="8" fillId="0" borderId="9" xfId="52" applyNumberFormat="1" applyFont="1" applyFill="1" applyBorder="1" applyAlignment="1">
      <alignment horizontal="center" vertical="center" wrapText="1"/>
      <protection/>
    </xf>
    <xf numFmtId="0" fontId="38" fillId="0" borderId="9" xfId="49" applyFont="1" applyFill="1" applyBorder="1" applyAlignment="1">
      <alignment horizontal="center" vertical="center" wrapText="1"/>
      <protection/>
    </xf>
    <xf numFmtId="0" fontId="8" fillId="0" borderId="9" xfId="6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9" xfId="49" applyFont="1" applyFill="1" applyBorder="1" applyAlignment="1">
      <alignment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38" fillId="0" borderId="9" xfId="49" applyFont="1" applyFill="1" applyBorder="1" applyAlignment="1">
      <alignment horizontal="center" vertical="center"/>
      <protection/>
    </xf>
    <xf numFmtId="0" fontId="3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38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176" fontId="37" fillId="0" borderId="15" xfId="0" applyNumberFormat="1" applyFont="1" applyFill="1" applyBorder="1" applyAlignment="1">
      <alignment horizontal="center" vertical="center" wrapText="1"/>
    </xf>
    <xf numFmtId="176" fontId="37" fillId="0" borderId="13" xfId="0" applyNumberFormat="1" applyFont="1" applyFill="1" applyBorder="1" applyAlignment="1">
      <alignment horizontal="center" vertical="center" wrapText="1"/>
    </xf>
    <xf numFmtId="176" fontId="37" fillId="0" borderId="1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37" fillId="0" borderId="12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7" fontId="3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2" xfId="42"/>
    <cellStyle name="常规 10 2 2" xfId="43"/>
    <cellStyle name="常规 12" xfId="44"/>
    <cellStyle name="常规 14 2" xfId="45"/>
    <cellStyle name="常规 14 2 3 2" xfId="46"/>
    <cellStyle name="常规 149" xfId="47"/>
    <cellStyle name="常规 16" xfId="48"/>
    <cellStyle name="常规 2" xfId="49"/>
    <cellStyle name="常规 2 2" xfId="50"/>
    <cellStyle name="常规 2 2 10" xfId="51"/>
    <cellStyle name="常规 2 2 2" xfId="52"/>
    <cellStyle name="常规 2 2 2 2 3" xfId="53"/>
    <cellStyle name="常规 2 2 3" xfId="54"/>
    <cellStyle name="常规 2 2 5" xfId="55"/>
    <cellStyle name="常规 2 4" xfId="56"/>
    <cellStyle name="常规 27" xfId="57"/>
    <cellStyle name="常规 28" xfId="58"/>
    <cellStyle name="常规 29" xfId="59"/>
    <cellStyle name="常规 3" xfId="60"/>
    <cellStyle name="常规 30" xfId="61"/>
    <cellStyle name="常规 4" xfId="62"/>
    <cellStyle name="常规 5 3" xfId="63"/>
    <cellStyle name="常规 6" xfId="64"/>
    <cellStyle name="常规 6 17" xfId="65"/>
    <cellStyle name="常规 7" xfId="66"/>
    <cellStyle name="常规 8" xfId="67"/>
    <cellStyle name="常规 9 4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SheetLayoutView="100" zoomScalePageLayoutView="0" workbookViewId="0" topLeftCell="A4">
      <selection activeCell="J18" sqref="J18"/>
    </sheetView>
  </sheetViews>
  <sheetFormatPr defaultColWidth="9.00390625" defaultRowHeight="13.5"/>
  <cols>
    <col min="1" max="1" width="12.375" style="69" customWidth="1"/>
    <col min="2" max="2" width="13.75390625" style="66" customWidth="1"/>
    <col min="3" max="3" width="24.375" style="65" customWidth="1"/>
    <col min="4" max="4" width="10.75390625" style="70" customWidth="1"/>
    <col min="5" max="5" width="11.125" style="70" customWidth="1"/>
    <col min="6" max="7" width="7.125" style="70" customWidth="1"/>
    <col min="8" max="8" width="9.875" style="70" customWidth="1"/>
    <col min="9" max="9" width="11.125" style="70" customWidth="1"/>
    <col min="10" max="10" width="30.125" style="66" customWidth="1"/>
    <col min="11" max="16384" width="9.00390625" style="65" customWidth="1"/>
  </cols>
  <sheetData>
    <row r="1" spans="1:9" ht="24" customHeight="1">
      <c r="A1" s="77" t="s">
        <v>0</v>
      </c>
      <c r="B1" s="77"/>
      <c r="C1" s="71"/>
      <c r="D1" s="71"/>
      <c r="E1" s="71"/>
      <c r="F1" s="71"/>
      <c r="G1" s="71"/>
      <c r="H1" s="71"/>
      <c r="I1" s="71"/>
    </row>
    <row r="2" spans="1:10" ht="31.5" customHeight="1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5.5" customHeight="1">
      <c r="A3" s="84" t="s">
        <v>2</v>
      </c>
      <c r="B3" s="88" t="s">
        <v>3</v>
      </c>
      <c r="C3" s="93" t="s">
        <v>4</v>
      </c>
      <c r="D3" s="80" t="s">
        <v>5</v>
      </c>
      <c r="E3" s="80"/>
      <c r="F3" s="80"/>
      <c r="G3" s="80"/>
      <c r="H3" s="80"/>
      <c r="I3" s="80"/>
      <c r="J3" s="95" t="s">
        <v>6</v>
      </c>
    </row>
    <row r="4" spans="1:10" ht="27" customHeight="1">
      <c r="A4" s="84"/>
      <c r="B4" s="88"/>
      <c r="C4" s="93"/>
      <c r="D4" s="94" t="s">
        <v>7</v>
      </c>
      <c r="E4" s="80" t="s">
        <v>8</v>
      </c>
      <c r="F4" s="80"/>
      <c r="G4" s="80"/>
      <c r="H4" s="80"/>
      <c r="I4" s="80"/>
      <c r="J4" s="96"/>
    </row>
    <row r="5" spans="1:10" ht="27" customHeight="1">
      <c r="A5" s="84"/>
      <c r="B5" s="88"/>
      <c r="C5" s="93"/>
      <c r="D5" s="94"/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97"/>
    </row>
    <row r="6" spans="1:10" s="66" customFormat="1" ht="69.75" customHeight="1">
      <c r="A6" s="81" t="s">
        <v>14</v>
      </c>
      <c r="B6" s="82"/>
      <c r="C6" s="83"/>
      <c r="D6" s="31">
        <v>1818.82</v>
      </c>
      <c r="E6" s="31">
        <v>1685</v>
      </c>
      <c r="F6" s="31"/>
      <c r="G6" s="31"/>
      <c r="H6" s="31">
        <v>133.82</v>
      </c>
      <c r="I6" s="31">
        <f>E6+F6+G6+H6</f>
        <v>1818.82</v>
      </c>
      <c r="J6" s="62" t="s">
        <v>15</v>
      </c>
    </row>
    <row r="7" spans="1:10" s="66" customFormat="1" ht="30" customHeight="1">
      <c r="A7" s="84" t="s">
        <v>16</v>
      </c>
      <c r="B7" s="87" t="s">
        <v>17</v>
      </c>
      <c r="C7" s="72" t="s">
        <v>13</v>
      </c>
      <c r="D7" s="31">
        <v>1080.75</v>
      </c>
      <c r="E7" s="31">
        <v>1080.75</v>
      </c>
      <c r="F7" s="31"/>
      <c r="G7" s="47"/>
      <c r="H7" s="31"/>
      <c r="I7" s="31">
        <v>1080.75</v>
      </c>
      <c r="J7" s="9" t="s">
        <v>18</v>
      </c>
    </row>
    <row r="8" spans="1:10" ht="30" customHeight="1">
      <c r="A8" s="84"/>
      <c r="B8" s="85"/>
      <c r="C8" s="73" t="s">
        <v>19</v>
      </c>
      <c r="D8" s="53">
        <v>1080.75</v>
      </c>
      <c r="E8" s="53">
        <v>1080.75</v>
      </c>
      <c r="F8" s="53"/>
      <c r="G8" s="53"/>
      <c r="H8" s="53"/>
      <c r="I8" s="53">
        <v>1080.75</v>
      </c>
      <c r="J8" s="9" t="s">
        <v>18</v>
      </c>
    </row>
    <row r="9" spans="1:10" s="66" customFormat="1" ht="69.75" customHeight="1">
      <c r="A9" s="84"/>
      <c r="B9" s="87" t="s">
        <v>20</v>
      </c>
      <c r="C9" s="72" t="s">
        <v>13</v>
      </c>
      <c r="D9" s="31">
        <v>389.32</v>
      </c>
      <c r="E9" s="31">
        <v>255.5</v>
      </c>
      <c r="F9" s="31"/>
      <c r="G9" s="47"/>
      <c r="H9" s="31">
        <v>133.82</v>
      </c>
      <c r="I9" s="50">
        <v>389.32</v>
      </c>
      <c r="J9" s="9" t="s">
        <v>21</v>
      </c>
    </row>
    <row r="10" spans="1:10" ht="49.5" customHeight="1">
      <c r="A10" s="84"/>
      <c r="B10" s="85"/>
      <c r="C10" s="73" t="s">
        <v>22</v>
      </c>
      <c r="D10" s="35">
        <v>288.27</v>
      </c>
      <c r="E10" s="35">
        <v>219.25</v>
      </c>
      <c r="F10" s="35"/>
      <c r="G10" s="35"/>
      <c r="H10" s="35">
        <v>69.02</v>
      </c>
      <c r="I10" s="75">
        <v>288.27</v>
      </c>
      <c r="J10" s="9" t="s">
        <v>23</v>
      </c>
    </row>
    <row r="11" spans="1:10" ht="49.5" customHeight="1">
      <c r="A11" s="84"/>
      <c r="B11" s="85"/>
      <c r="C11" s="73" t="s">
        <v>24</v>
      </c>
      <c r="D11" s="35">
        <v>57</v>
      </c>
      <c r="E11" s="35"/>
      <c r="F11" s="35"/>
      <c r="G11" s="35"/>
      <c r="H11" s="35">
        <v>57</v>
      </c>
      <c r="I11" s="75">
        <v>57</v>
      </c>
      <c r="J11" s="9" t="s">
        <v>25</v>
      </c>
    </row>
    <row r="12" spans="1:10" ht="49.5" customHeight="1">
      <c r="A12" s="84"/>
      <c r="B12" s="85"/>
      <c r="C12" s="73" t="s">
        <v>26</v>
      </c>
      <c r="D12" s="35">
        <v>24.049999999999997</v>
      </c>
      <c r="E12" s="35">
        <v>16.25</v>
      </c>
      <c r="F12" s="35"/>
      <c r="G12" s="35"/>
      <c r="H12" s="35">
        <v>7.8</v>
      </c>
      <c r="I12" s="75">
        <v>24.05</v>
      </c>
      <c r="J12" s="9" t="s">
        <v>27</v>
      </c>
    </row>
    <row r="13" spans="1:10" ht="30" customHeight="1">
      <c r="A13" s="84"/>
      <c r="B13" s="86"/>
      <c r="C13" s="33" t="s">
        <v>28</v>
      </c>
      <c r="D13" s="35">
        <v>20</v>
      </c>
      <c r="E13" s="35">
        <v>20</v>
      </c>
      <c r="F13" s="35"/>
      <c r="G13" s="35"/>
      <c r="H13" s="35"/>
      <c r="I13" s="35">
        <v>20</v>
      </c>
      <c r="J13" s="9" t="s">
        <v>29</v>
      </c>
    </row>
    <row r="14" spans="1:10" ht="33.75" customHeight="1">
      <c r="A14" s="85" t="s">
        <v>16</v>
      </c>
      <c r="B14" s="85" t="s">
        <v>30</v>
      </c>
      <c r="C14" s="72" t="s">
        <v>13</v>
      </c>
      <c r="D14" s="31">
        <v>27.03</v>
      </c>
      <c r="E14" s="31">
        <v>27.03</v>
      </c>
      <c r="F14" s="31"/>
      <c r="G14" s="47"/>
      <c r="H14" s="31"/>
      <c r="I14" s="50">
        <v>27.03</v>
      </c>
      <c r="J14" s="64" t="s">
        <v>31</v>
      </c>
    </row>
    <row r="15" spans="1:10" ht="33.75" customHeight="1">
      <c r="A15" s="85"/>
      <c r="B15" s="86"/>
      <c r="C15" s="33" t="s">
        <v>32</v>
      </c>
      <c r="D15" s="37">
        <v>27.03</v>
      </c>
      <c r="E15" s="37">
        <v>27.03</v>
      </c>
      <c r="F15" s="37"/>
      <c r="G15" s="57"/>
      <c r="H15" s="37"/>
      <c r="I15" s="75">
        <v>27.03</v>
      </c>
      <c r="J15" s="76" t="s">
        <v>31</v>
      </c>
    </row>
    <row r="16" spans="1:10" ht="33.75" customHeight="1">
      <c r="A16" s="85"/>
      <c r="B16" s="85" t="s">
        <v>33</v>
      </c>
      <c r="C16" s="72" t="s">
        <v>13</v>
      </c>
      <c r="D16" s="31">
        <f>D17</f>
        <v>138.82</v>
      </c>
      <c r="E16" s="31">
        <f>E17</f>
        <v>138.82</v>
      </c>
      <c r="F16" s="31"/>
      <c r="G16" s="47"/>
      <c r="H16" s="31"/>
      <c r="I16" s="50">
        <f>I17</f>
        <v>138.82</v>
      </c>
      <c r="J16" s="9" t="s">
        <v>34</v>
      </c>
    </row>
    <row r="17" spans="1:10" ht="33.75" customHeight="1">
      <c r="A17" s="86"/>
      <c r="B17" s="86"/>
      <c r="C17" s="74" t="s">
        <v>35</v>
      </c>
      <c r="D17" s="57">
        <v>138.82</v>
      </c>
      <c r="E17" s="57">
        <v>138.82</v>
      </c>
      <c r="F17" s="57"/>
      <c r="G17" s="57"/>
      <c r="H17" s="57"/>
      <c r="I17" s="75">
        <v>138.82</v>
      </c>
      <c r="J17" s="9" t="s">
        <v>34</v>
      </c>
    </row>
    <row r="18" spans="1:10" s="66" customFormat="1" ht="33.75" customHeight="1">
      <c r="A18" s="87" t="s">
        <v>36</v>
      </c>
      <c r="B18" s="89" t="s">
        <v>33</v>
      </c>
      <c r="C18" s="72" t="s">
        <v>13</v>
      </c>
      <c r="D18" s="31">
        <v>22.2</v>
      </c>
      <c r="E18" s="31">
        <v>22.2</v>
      </c>
      <c r="F18" s="31"/>
      <c r="G18" s="47"/>
      <c r="H18" s="31"/>
      <c r="I18" s="50">
        <v>22.2</v>
      </c>
      <c r="J18" s="9" t="s">
        <v>236</v>
      </c>
    </row>
    <row r="19" spans="1:10" ht="33.75" customHeight="1">
      <c r="A19" s="86"/>
      <c r="B19" s="89"/>
      <c r="C19" s="74" t="s">
        <v>37</v>
      </c>
      <c r="D19" s="57">
        <v>22.2</v>
      </c>
      <c r="E19" s="57">
        <v>22.2</v>
      </c>
      <c r="F19" s="57"/>
      <c r="G19" s="57"/>
      <c r="H19" s="57"/>
      <c r="I19" s="75">
        <v>22.2</v>
      </c>
      <c r="J19" s="9" t="s">
        <v>38</v>
      </c>
    </row>
    <row r="20" spans="1:10" ht="33.75" customHeight="1">
      <c r="A20" s="87" t="s">
        <v>39</v>
      </c>
      <c r="B20" s="90" t="s">
        <v>33</v>
      </c>
      <c r="C20" s="72" t="s">
        <v>13</v>
      </c>
      <c r="D20" s="47">
        <f>D21+D22</f>
        <v>24.38</v>
      </c>
      <c r="E20" s="47">
        <f>E21+E22</f>
        <v>24.38</v>
      </c>
      <c r="F20" s="47"/>
      <c r="G20" s="47"/>
      <c r="H20" s="47"/>
      <c r="I20" s="47">
        <f>I21+I22</f>
        <v>24.38</v>
      </c>
      <c r="J20" s="9" t="s">
        <v>40</v>
      </c>
    </row>
    <row r="21" spans="1:10" ht="33.75" customHeight="1">
      <c r="A21" s="85"/>
      <c r="B21" s="90"/>
      <c r="C21" s="74" t="s">
        <v>41</v>
      </c>
      <c r="D21" s="37">
        <v>19.75</v>
      </c>
      <c r="E21" s="37">
        <v>19.75</v>
      </c>
      <c r="F21" s="57"/>
      <c r="G21" s="57"/>
      <c r="H21" s="57"/>
      <c r="I21" s="75">
        <v>19.75</v>
      </c>
      <c r="J21" s="9" t="s">
        <v>42</v>
      </c>
    </row>
    <row r="22" spans="1:10" ht="33.75" customHeight="1">
      <c r="A22" s="86"/>
      <c r="B22" s="91"/>
      <c r="C22" s="74" t="s">
        <v>43</v>
      </c>
      <c r="D22" s="37">
        <v>4.63</v>
      </c>
      <c r="E22" s="37">
        <v>4.63</v>
      </c>
      <c r="F22" s="37"/>
      <c r="G22" s="57"/>
      <c r="H22" s="37"/>
      <c r="I22" s="75">
        <v>4.63</v>
      </c>
      <c r="J22" s="9" t="s">
        <v>44</v>
      </c>
    </row>
    <row r="23" spans="1:10" ht="33.75" customHeight="1">
      <c r="A23" s="84" t="s">
        <v>45</v>
      </c>
      <c r="B23" s="92" t="s">
        <v>33</v>
      </c>
      <c r="C23" s="72" t="s">
        <v>13</v>
      </c>
      <c r="D23" s="31">
        <f>D24</f>
        <v>118.59</v>
      </c>
      <c r="E23" s="31">
        <f>E24</f>
        <v>118.59</v>
      </c>
      <c r="F23" s="31"/>
      <c r="G23" s="31"/>
      <c r="H23" s="31"/>
      <c r="I23" s="31">
        <f>I24</f>
        <v>118.59</v>
      </c>
      <c r="J23" s="9" t="s">
        <v>46</v>
      </c>
    </row>
    <row r="24" spans="1:10" s="67" customFormat="1" ht="33.75" customHeight="1">
      <c r="A24" s="84"/>
      <c r="B24" s="91"/>
      <c r="C24" s="33" t="s">
        <v>47</v>
      </c>
      <c r="D24" s="37">
        <v>118.59</v>
      </c>
      <c r="E24" s="37">
        <v>118.59</v>
      </c>
      <c r="F24" s="37"/>
      <c r="G24" s="57"/>
      <c r="H24" s="37"/>
      <c r="I24" s="75">
        <v>118.59</v>
      </c>
      <c r="J24" s="9" t="s">
        <v>46</v>
      </c>
    </row>
    <row r="25" spans="1:10" s="68" customFormat="1" ht="33.75" customHeight="1">
      <c r="A25" s="84" t="s">
        <v>45</v>
      </c>
      <c r="B25" s="89" t="s">
        <v>48</v>
      </c>
      <c r="C25" s="72" t="s">
        <v>13</v>
      </c>
      <c r="D25" s="31">
        <v>17.73</v>
      </c>
      <c r="E25" s="31">
        <v>17.73</v>
      </c>
      <c r="F25" s="31"/>
      <c r="G25" s="47"/>
      <c r="H25" s="31"/>
      <c r="I25" s="50">
        <v>17.73</v>
      </c>
      <c r="J25" s="62" t="s">
        <v>49</v>
      </c>
    </row>
    <row r="26" spans="1:10" s="68" customFormat="1" ht="33.75" customHeight="1">
      <c r="A26" s="84"/>
      <c r="B26" s="89"/>
      <c r="C26" s="74" t="s">
        <v>50</v>
      </c>
      <c r="D26" s="37">
        <v>7.98</v>
      </c>
      <c r="E26" s="37">
        <v>7.98</v>
      </c>
      <c r="F26" s="37"/>
      <c r="G26" s="57"/>
      <c r="H26" s="37"/>
      <c r="I26" s="75">
        <v>7.98</v>
      </c>
      <c r="J26" s="62" t="s">
        <v>51</v>
      </c>
    </row>
    <row r="27" spans="1:10" s="68" customFormat="1" ht="33.75" customHeight="1">
      <c r="A27" s="84"/>
      <c r="B27" s="89"/>
      <c r="C27" s="33" t="s">
        <v>47</v>
      </c>
      <c r="D27" s="57">
        <v>9.75</v>
      </c>
      <c r="E27" s="57">
        <v>9.75</v>
      </c>
      <c r="F27" s="37"/>
      <c r="G27" s="37"/>
      <c r="H27" s="57"/>
      <c r="I27" s="75">
        <v>9.75</v>
      </c>
      <c r="J27" s="62" t="s">
        <v>52</v>
      </c>
    </row>
  </sheetData>
  <sheetProtection/>
  <mergeCells count="24">
    <mergeCell ref="B23:B24"/>
    <mergeCell ref="B25:B27"/>
    <mergeCell ref="C3:C5"/>
    <mergeCell ref="D4:D5"/>
    <mergeCell ref="J3:J5"/>
    <mergeCell ref="B7:B8"/>
    <mergeCell ref="B9:B13"/>
    <mergeCell ref="B14:B15"/>
    <mergeCell ref="B16:B17"/>
    <mergeCell ref="B18:B19"/>
    <mergeCell ref="B20:B22"/>
    <mergeCell ref="A7:A13"/>
    <mergeCell ref="A14:A17"/>
    <mergeCell ref="A18:A19"/>
    <mergeCell ref="A20:A22"/>
    <mergeCell ref="A23:A24"/>
    <mergeCell ref="A25:A27"/>
    <mergeCell ref="A1:B1"/>
    <mergeCell ref="A2:J2"/>
    <mergeCell ref="D3:I3"/>
    <mergeCell ref="E4:I4"/>
    <mergeCell ref="A6:C6"/>
    <mergeCell ref="A3:A5"/>
    <mergeCell ref="B3:B5"/>
  </mergeCells>
  <dataValidations count="1">
    <dataValidation type="list" allowBlank="1" showInputMessage="1" showErrorMessage="1" sqref="C15 C24 C27">
      <formula1>INDIRECT($B15)</formula1>
    </dataValidation>
  </dataValidations>
  <printOptions/>
  <pageMargins left="0.6298611111111111" right="0.5506944444444445" top="0.5118055555555555" bottom="0.5506944444444445" header="0.5" footer="0.5"/>
  <pageSetup firstPageNumber="4" useFirstPageNumber="1"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R26" sqref="R26"/>
    </sheetView>
  </sheetViews>
  <sheetFormatPr defaultColWidth="9.00390625" defaultRowHeight="13.5"/>
  <cols>
    <col min="1" max="1" width="4.25390625" style="2" customWidth="1"/>
    <col min="2" max="2" width="6.50390625" style="0" customWidth="1"/>
    <col min="4" max="5" width="7.625" style="0" customWidth="1"/>
    <col min="6" max="6" width="20.875" style="0" customWidth="1"/>
    <col min="7" max="7" width="7.875" style="0" customWidth="1"/>
    <col min="8" max="8" width="18.875" style="0" customWidth="1"/>
    <col min="9" max="9" width="9.375" style="3" bestFit="1" customWidth="1"/>
    <col min="10" max="10" width="8.375" style="3" customWidth="1"/>
    <col min="11" max="12" width="5.625" style="3" customWidth="1"/>
    <col min="13" max="14" width="8.375" style="3" customWidth="1"/>
    <col min="15" max="15" width="6.50390625" style="0" customWidth="1"/>
    <col min="16" max="16" width="6.75390625" style="0" customWidth="1"/>
    <col min="17" max="17" width="6.00390625" style="0" customWidth="1"/>
    <col min="18" max="18" width="17.375" style="2" customWidth="1"/>
  </cols>
  <sheetData>
    <row r="1" spans="1:18" ht="19.5" customHeight="1">
      <c r="A1" s="98" t="s">
        <v>53</v>
      </c>
      <c r="B1" s="98"/>
      <c r="C1" s="98"/>
      <c r="D1" s="4"/>
      <c r="E1" s="5"/>
      <c r="F1" s="6"/>
      <c r="G1" s="7"/>
      <c r="H1" s="7"/>
      <c r="I1" s="46"/>
      <c r="J1" s="46"/>
      <c r="K1" s="46"/>
      <c r="L1" s="46"/>
      <c r="M1" s="46"/>
      <c r="N1" s="46"/>
      <c r="O1" s="7"/>
      <c r="P1" s="7"/>
      <c r="Q1" s="60"/>
      <c r="R1" s="61"/>
    </row>
    <row r="2" spans="1:18" ht="25.5">
      <c r="A2" s="8"/>
      <c r="B2" s="99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100"/>
    </row>
    <row r="3" spans="1:18" ht="21" customHeight="1">
      <c r="A3" s="93" t="s">
        <v>55</v>
      </c>
      <c r="B3" s="94" t="s">
        <v>56</v>
      </c>
      <c r="C3" s="94" t="s">
        <v>57</v>
      </c>
      <c r="D3" s="94" t="s">
        <v>58</v>
      </c>
      <c r="E3" s="94"/>
      <c r="F3" s="94" t="s">
        <v>59</v>
      </c>
      <c r="G3" s="118" t="s">
        <v>60</v>
      </c>
      <c r="H3" s="118" t="s">
        <v>61</v>
      </c>
      <c r="I3" s="80" t="s">
        <v>5</v>
      </c>
      <c r="J3" s="80"/>
      <c r="K3" s="80"/>
      <c r="L3" s="80"/>
      <c r="M3" s="80"/>
      <c r="N3" s="80"/>
      <c r="O3" s="80"/>
      <c r="P3" s="94" t="s">
        <v>62</v>
      </c>
      <c r="Q3" s="116" t="s">
        <v>63</v>
      </c>
      <c r="R3" s="119" t="s">
        <v>6</v>
      </c>
    </row>
    <row r="4" spans="1:18" ht="21" customHeight="1">
      <c r="A4" s="93"/>
      <c r="B4" s="94"/>
      <c r="C4" s="94"/>
      <c r="D4" s="117" t="s">
        <v>64</v>
      </c>
      <c r="E4" s="117" t="s">
        <v>65</v>
      </c>
      <c r="F4" s="94"/>
      <c r="G4" s="118"/>
      <c r="H4" s="118"/>
      <c r="I4" s="94" t="s">
        <v>7</v>
      </c>
      <c r="J4" s="101" t="s">
        <v>8</v>
      </c>
      <c r="K4" s="102"/>
      <c r="L4" s="102"/>
      <c r="M4" s="102"/>
      <c r="N4" s="103"/>
      <c r="O4" s="94" t="s">
        <v>66</v>
      </c>
      <c r="P4" s="94"/>
      <c r="Q4" s="116"/>
      <c r="R4" s="119"/>
    </row>
    <row r="5" spans="1:18" ht="21" customHeight="1">
      <c r="A5" s="93"/>
      <c r="B5" s="94"/>
      <c r="C5" s="94"/>
      <c r="D5" s="117"/>
      <c r="E5" s="117"/>
      <c r="F5" s="94"/>
      <c r="G5" s="118"/>
      <c r="H5" s="118"/>
      <c r="I5" s="94"/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94"/>
      <c r="P5" s="94"/>
      <c r="Q5" s="116"/>
      <c r="R5" s="119"/>
    </row>
    <row r="6" spans="1:18" ht="139.5" customHeight="1">
      <c r="A6" s="104" t="s">
        <v>14</v>
      </c>
      <c r="B6" s="105"/>
      <c r="C6" s="105"/>
      <c r="D6" s="105"/>
      <c r="E6" s="105"/>
      <c r="F6" s="105"/>
      <c r="G6" s="105"/>
      <c r="H6" s="106"/>
      <c r="I6" s="31">
        <f aca="true" t="shared" si="0" ref="I6:N6">SUBTOTAL(9,I7,I14,I26,I43,I48)</f>
        <v>1818.82</v>
      </c>
      <c r="J6" s="31">
        <f t="shared" si="0"/>
        <v>1685</v>
      </c>
      <c r="K6" s="31"/>
      <c r="L6" s="31"/>
      <c r="M6" s="31">
        <f t="shared" si="0"/>
        <v>133.82</v>
      </c>
      <c r="N6" s="31">
        <f t="shared" si="0"/>
        <v>1818.82</v>
      </c>
      <c r="O6" s="31"/>
      <c r="P6" s="31"/>
      <c r="Q6" s="31"/>
      <c r="R6" s="62" t="s">
        <v>15</v>
      </c>
    </row>
    <row r="7" spans="1:18" ht="51" customHeight="1">
      <c r="A7" s="12"/>
      <c r="B7" s="107" t="s">
        <v>17</v>
      </c>
      <c r="C7" s="108"/>
      <c r="D7" s="108"/>
      <c r="E7" s="108"/>
      <c r="F7" s="108"/>
      <c r="G7" s="109"/>
      <c r="H7" s="9"/>
      <c r="I7" s="31">
        <f aca="true" t="shared" si="1" ref="I7:N7">SUM(I8)</f>
        <v>1080.75</v>
      </c>
      <c r="J7" s="31">
        <f t="shared" si="1"/>
        <v>1080.75</v>
      </c>
      <c r="K7" s="31"/>
      <c r="L7" s="47"/>
      <c r="M7" s="31"/>
      <c r="N7" s="31">
        <f t="shared" si="1"/>
        <v>1080.75</v>
      </c>
      <c r="O7" s="48"/>
      <c r="P7" s="9"/>
      <c r="Q7" s="63"/>
      <c r="R7" s="9" t="s">
        <v>18</v>
      </c>
    </row>
    <row r="8" spans="1:18" ht="51" customHeight="1">
      <c r="A8" s="12"/>
      <c r="B8" s="110" t="s">
        <v>19</v>
      </c>
      <c r="C8" s="111"/>
      <c r="D8" s="111"/>
      <c r="E8" s="111"/>
      <c r="F8" s="111"/>
      <c r="G8" s="112"/>
      <c r="H8" s="9"/>
      <c r="I8" s="48">
        <f aca="true" t="shared" si="2" ref="I8:N8">SUM(I9:I13)</f>
        <v>1080.75</v>
      </c>
      <c r="J8" s="48">
        <f t="shared" si="2"/>
        <v>1080.75</v>
      </c>
      <c r="K8" s="48"/>
      <c r="L8" s="48"/>
      <c r="M8" s="48"/>
      <c r="N8" s="48">
        <f t="shared" si="2"/>
        <v>1080.75</v>
      </c>
      <c r="O8" s="12"/>
      <c r="P8" s="12"/>
      <c r="Q8" s="9"/>
      <c r="R8" s="9" t="s">
        <v>18</v>
      </c>
    </row>
    <row r="9" spans="1:18" ht="127.5" customHeight="1">
      <c r="A9" s="12">
        <v>1</v>
      </c>
      <c r="B9" s="13" t="s">
        <v>67</v>
      </c>
      <c r="C9" s="14" t="s">
        <v>68</v>
      </c>
      <c r="D9" s="14" t="s">
        <v>69</v>
      </c>
      <c r="E9" s="14" t="s">
        <v>70</v>
      </c>
      <c r="F9" s="14" t="s">
        <v>71</v>
      </c>
      <c r="G9" s="15" t="s">
        <v>72</v>
      </c>
      <c r="H9" s="14" t="s">
        <v>73</v>
      </c>
      <c r="I9" s="49">
        <v>290</v>
      </c>
      <c r="J9" s="49">
        <v>290</v>
      </c>
      <c r="K9" s="31"/>
      <c r="L9" s="31"/>
      <c r="M9" s="49"/>
      <c r="N9" s="49">
        <f>SUM(J9:M9)</f>
        <v>290</v>
      </c>
      <c r="O9" s="31"/>
      <c r="P9" s="14" t="s">
        <v>17</v>
      </c>
      <c r="Q9" s="17" t="s">
        <v>74</v>
      </c>
      <c r="R9" s="62"/>
    </row>
    <row r="10" spans="1:18" ht="96.75" customHeight="1">
      <c r="A10" s="16">
        <v>2</v>
      </c>
      <c r="B10" s="13" t="s">
        <v>67</v>
      </c>
      <c r="C10" s="14" t="s">
        <v>75</v>
      </c>
      <c r="D10" s="14" t="s">
        <v>76</v>
      </c>
      <c r="E10" s="14" t="s">
        <v>77</v>
      </c>
      <c r="F10" s="17" t="s">
        <v>78</v>
      </c>
      <c r="G10" s="15" t="s">
        <v>79</v>
      </c>
      <c r="H10" s="14" t="s">
        <v>80</v>
      </c>
      <c r="I10" s="49">
        <v>195.36</v>
      </c>
      <c r="J10" s="49">
        <v>195.36</v>
      </c>
      <c r="K10" s="31"/>
      <c r="L10" s="31"/>
      <c r="M10" s="49"/>
      <c r="N10" s="49">
        <f>SUM(J10:M10)</f>
        <v>195.36</v>
      </c>
      <c r="O10" s="31"/>
      <c r="P10" s="14" t="s">
        <v>17</v>
      </c>
      <c r="Q10" s="17" t="s">
        <v>81</v>
      </c>
      <c r="R10" s="62"/>
    </row>
    <row r="11" spans="1:18" ht="109.5" customHeight="1">
      <c r="A11" s="16">
        <v>3</v>
      </c>
      <c r="B11" s="13" t="s">
        <v>67</v>
      </c>
      <c r="C11" s="14" t="s">
        <v>82</v>
      </c>
      <c r="D11" s="14" t="s">
        <v>76</v>
      </c>
      <c r="E11" s="14" t="s">
        <v>83</v>
      </c>
      <c r="F11" s="14" t="s">
        <v>84</v>
      </c>
      <c r="G11" s="15" t="s">
        <v>79</v>
      </c>
      <c r="H11" s="14" t="s">
        <v>85</v>
      </c>
      <c r="I11" s="49">
        <v>140.87</v>
      </c>
      <c r="J11" s="49">
        <v>140.87</v>
      </c>
      <c r="K11" s="31"/>
      <c r="L11" s="31"/>
      <c r="M11" s="49"/>
      <c r="N11" s="49">
        <f>SUM(J11:M11)</f>
        <v>140.87</v>
      </c>
      <c r="O11" s="31"/>
      <c r="P11" s="14" t="s">
        <v>17</v>
      </c>
      <c r="Q11" s="17" t="s">
        <v>81</v>
      </c>
      <c r="R11" s="62"/>
    </row>
    <row r="12" spans="1:18" ht="109.5" customHeight="1">
      <c r="A12" s="16">
        <v>4</v>
      </c>
      <c r="B12" s="13" t="s">
        <v>67</v>
      </c>
      <c r="C12" s="14" t="s">
        <v>86</v>
      </c>
      <c r="D12" s="14" t="s">
        <v>87</v>
      </c>
      <c r="E12" s="14" t="s">
        <v>88</v>
      </c>
      <c r="F12" s="17" t="s">
        <v>89</v>
      </c>
      <c r="G12" s="15" t="s">
        <v>79</v>
      </c>
      <c r="H12" s="14" t="s">
        <v>90</v>
      </c>
      <c r="I12" s="49">
        <v>201.07</v>
      </c>
      <c r="J12" s="49">
        <v>201.07</v>
      </c>
      <c r="K12" s="31"/>
      <c r="L12" s="31"/>
      <c r="M12" s="49"/>
      <c r="N12" s="49">
        <f>SUM(J12:M12)</f>
        <v>201.07</v>
      </c>
      <c r="O12" s="31"/>
      <c r="P12" s="14" t="s">
        <v>17</v>
      </c>
      <c r="Q12" s="17" t="s">
        <v>81</v>
      </c>
      <c r="R12" s="62" t="s">
        <v>91</v>
      </c>
    </row>
    <row r="13" spans="1:18" ht="109.5" customHeight="1">
      <c r="A13" s="16">
        <v>5</v>
      </c>
      <c r="B13" s="13" t="s">
        <v>67</v>
      </c>
      <c r="C13" s="14" t="s">
        <v>92</v>
      </c>
      <c r="D13" s="14" t="s">
        <v>87</v>
      </c>
      <c r="E13" s="14" t="s">
        <v>93</v>
      </c>
      <c r="F13" s="17" t="s">
        <v>94</v>
      </c>
      <c r="G13" s="15" t="s">
        <v>79</v>
      </c>
      <c r="H13" s="14" t="s">
        <v>73</v>
      </c>
      <c r="I13" s="49">
        <v>253.45</v>
      </c>
      <c r="J13" s="49">
        <v>253.45</v>
      </c>
      <c r="K13" s="31"/>
      <c r="L13" s="31"/>
      <c r="M13" s="49"/>
      <c r="N13" s="49">
        <f>SUM(J13:M13)</f>
        <v>253.45</v>
      </c>
      <c r="O13" s="31"/>
      <c r="P13" s="14" t="s">
        <v>17</v>
      </c>
      <c r="Q13" s="17" t="s">
        <v>81</v>
      </c>
      <c r="R13" s="62" t="s">
        <v>95</v>
      </c>
    </row>
    <row r="14" spans="1:18" ht="139.5" customHeight="1">
      <c r="A14" s="12"/>
      <c r="B14" s="88" t="s">
        <v>20</v>
      </c>
      <c r="C14" s="88"/>
      <c r="D14" s="88"/>
      <c r="E14" s="88"/>
      <c r="F14" s="88"/>
      <c r="G14" s="88"/>
      <c r="H14" s="9"/>
      <c r="I14" s="31">
        <f>SUM(I15,I18,I20,I24)</f>
        <v>389.32</v>
      </c>
      <c r="J14" s="31">
        <f>SUM(J15,J18,J20,J24)</f>
        <v>255.5</v>
      </c>
      <c r="K14" s="31"/>
      <c r="L14" s="47"/>
      <c r="M14" s="31">
        <f>SUM(M15,M18,M20,M24)</f>
        <v>133.82</v>
      </c>
      <c r="N14" s="50">
        <f aca="true" t="shared" si="3" ref="N14:N26">SUM(J14:M14)</f>
        <v>389.32</v>
      </c>
      <c r="O14" s="48"/>
      <c r="P14" s="9"/>
      <c r="Q14" s="63"/>
      <c r="R14" s="9" t="s">
        <v>21</v>
      </c>
    </row>
    <row r="15" spans="1:18" ht="114" customHeight="1">
      <c r="A15" s="18"/>
      <c r="B15" s="113" t="s">
        <v>22</v>
      </c>
      <c r="C15" s="114"/>
      <c r="D15" s="114"/>
      <c r="E15" s="114"/>
      <c r="F15" s="114"/>
      <c r="G15" s="115"/>
      <c r="H15" s="11"/>
      <c r="I15" s="51">
        <f>SUM(I16:I17)</f>
        <v>288.27</v>
      </c>
      <c r="J15" s="51">
        <f>SUM(J16:J17)</f>
        <v>219.25</v>
      </c>
      <c r="K15" s="51"/>
      <c r="L15" s="51"/>
      <c r="M15" s="51">
        <f>SUM(M16:M17)</f>
        <v>69.02</v>
      </c>
      <c r="N15" s="50">
        <f t="shared" si="3"/>
        <v>288.27</v>
      </c>
      <c r="O15" s="51"/>
      <c r="P15" s="11"/>
      <c r="Q15" s="11"/>
      <c r="R15" s="9" t="s">
        <v>23</v>
      </c>
    </row>
    <row r="16" spans="1:18" ht="357" customHeight="1">
      <c r="A16" s="19">
        <v>6</v>
      </c>
      <c r="B16" s="17" t="s">
        <v>67</v>
      </c>
      <c r="C16" s="17" t="s">
        <v>96</v>
      </c>
      <c r="D16" s="17" t="s">
        <v>87</v>
      </c>
      <c r="E16" s="17" t="s">
        <v>97</v>
      </c>
      <c r="F16" s="20" t="s">
        <v>98</v>
      </c>
      <c r="G16" s="17" t="s">
        <v>99</v>
      </c>
      <c r="H16" s="14" t="s">
        <v>100</v>
      </c>
      <c r="I16" s="28">
        <v>65.27</v>
      </c>
      <c r="J16" s="28">
        <v>65.27</v>
      </c>
      <c r="K16" s="52"/>
      <c r="L16" s="52"/>
      <c r="M16" s="52"/>
      <c r="N16" s="49">
        <f t="shared" si="3"/>
        <v>65.27</v>
      </c>
      <c r="O16" s="52"/>
      <c r="P16" s="33" t="s">
        <v>20</v>
      </c>
      <c r="Q16" s="17" t="s">
        <v>101</v>
      </c>
      <c r="R16" s="9" t="s">
        <v>102</v>
      </c>
    </row>
    <row r="17" spans="1:18" ht="171" customHeight="1">
      <c r="A17" s="19">
        <v>7</v>
      </c>
      <c r="B17" s="17" t="s">
        <v>67</v>
      </c>
      <c r="C17" s="21" t="s">
        <v>103</v>
      </c>
      <c r="D17" s="22" t="s">
        <v>104</v>
      </c>
      <c r="E17" s="17" t="s">
        <v>105</v>
      </c>
      <c r="F17" s="14" t="s">
        <v>106</v>
      </c>
      <c r="G17" s="17" t="s">
        <v>107</v>
      </c>
      <c r="H17" s="23" t="s">
        <v>108</v>
      </c>
      <c r="I17" s="53">
        <v>223</v>
      </c>
      <c r="J17" s="53">
        <v>153.98</v>
      </c>
      <c r="K17" s="52"/>
      <c r="L17" s="52"/>
      <c r="M17" s="52">
        <v>69.02</v>
      </c>
      <c r="N17" s="49">
        <f t="shared" si="3"/>
        <v>223</v>
      </c>
      <c r="O17" s="52"/>
      <c r="P17" s="33" t="s">
        <v>20</v>
      </c>
      <c r="Q17" s="17" t="s">
        <v>101</v>
      </c>
      <c r="R17" s="9" t="s">
        <v>109</v>
      </c>
    </row>
    <row r="18" spans="1:18" ht="99" customHeight="1">
      <c r="A18" s="18"/>
      <c r="B18" s="113" t="s">
        <v>110</v>
      </c>
      <c r="C18" s="114"/>
      <c r="D18" s="114"/>
      <c r="E18" s="114"/>
      <c r="F18" s="114"/>
      <c r="G18" s="115"/>
      <c r="H18" s="11"/>
      <c r="I18" s="51">
        <f>SUM(I19)</f>
        <v>57</v>
      </c>
      <c r="J18" s="51"/>
      <c r="K18" s="51"/>
      <c r="L18" s="51"/>
      <c r="M18" s="51">
        <f>SUM(M19)</f>
        <v>57</v>
      </c>
      <c r="N18" s="50">
        <f t="shared" si="3"/>
        <v>57</v>
      </c>
      <c r="O18" s="51"/>
      <c r="P18" s="11"/>
      <c r="Q18" s="11"/>
      <c r="R18" s="9" t="s">
        <v>25</v>
      </c>
    </row>
    <row r="19" spans="1:18" ht="102" customHeight="1">
      <c r="A19" s="19">
        <v>8</v>
      </c>
      <c r="B19" s="17" t="s">
        <v>67</v>
      </c>
      <c r="C19" s="24" t="s">
        <v>111</v>
      </c>
      <c r="D19" s="25" t="s">
        <v>87</v>
      </c>
      <c r="E19" s="26" t="s">
        <v>112</v>
      </c>
      <c r="F19" s="27" t="s">
        <v>113</v>
      </c>
      <c r="G19" s="17" t="s">
        <v>114</v>
      </c>
      <c r="H19" s="17" t="s">
        <v>115</v>
      </c>
      <c r="I19" s="30">
        <v>57</v>
      </c>
      <c r="J19" s="30"/>
      <c r="K19" s="35"/>
      <c r="L19" s="52"/>
      <c r="M19" s="52">
        <v>57</v>
      </c>
      <c r="N19" s="49">
        <f t="shared" si="3"/>
        <v>57</v>
      </c>
      <c r="O19" s="35"/>
      <c r="P19" s="33" t="s">
        <v>20</v>
      </c>
      <c r="Q19" s="33" t="s">
        <v>116</v>
      </c>
      <c r="R19" s="9" t="s">
        <v>25</v>
      </c>
    </row>
    <row r="20" spans="1:18" ht="99" customHeight="1">
      <c r="A20" s="18"/>
      <c r="B20" s="113" t="s">
        <v>117</v>
      </c>
      <c r="C20" s="114"/>
      <c r="D20" s="114"/>
      <c r="E20" s="114"/>
      <c r="F20" s="114"/>
      <c r="G20" s="115"/>
      <c r="H20" s="11"/>
      <c r="I20" s="51">
        <f>SUM(I21:I23)</f>
        <v>24.049999999999997</v>
      </c>
      <c r="J20" s="51">
        <f>SUM(J21:J23)</f>
        <v>16.25</v>
      </c>
      <c r="K20" s="51"/>
      <c r="L20" s="51"/>
      <c r="M20" s="51">
        <f>SUM(M21:M23)</f>
        <v>7.8</v>
      </c>
      <c r="N20" s="50">
        <f t="shared" si="3"/>
        <v>24.05</v>
      </c>
      <c r="O20" s="51"/>
      <c r="P20" s="11"/>
      <c r="Q20" s="11"/>
      <c r="R20" s="9" t="s">
        <v>27</v>
      </c>
    </row>
    <row r="21" spans="1:18" ht="204" customHeight="1">
      <c r="A21" s="19">
        <v>9</v>
      </c>
      <c r="B21" s="17" t="s">
        <v>67</v>
      </c>
      <c r="C21" s="24" t="s">
        <v>118</v>
      </c>
      <c r="D21" s="25" t="s">
        <v>76</v>
      </c>
      <c r="E21" s="26" t="s">
        <v>83</v>
      </c>
      <c r="F21" s="27" t="s">
        <v>119</v>
      </c>
      <c r="G21" s="17" t="s">
        <v>120</v>
      </c>
      <c r="H21" s="17" t="s">
        <v>121</v>
      </c>
      <c r="I21" s="30">
        <v>6.83</v>
      </c>
      <c r="J21" s="30"/>
      <c r="K21" s="35"/>
      <c r="L21" s="52"/>
      <c r="M21" s="52">
        <v>6.83</v>
      </c>
      <c r="N21" s="49">
        <f t="shared" si="3"/>
        <v>6.83</v>
      </c>
      <c r="O21" s="35"/>
      <c r="P21" s="33" t="s">
        <v>20</v>
      </c>
      <c r="Q21" s="28" t="s">
        <v>122</v>
      </c>
      <c r="R21" s="9" t="s">
        <v>123</v>
      </c>
    </row>
    <row r="22" spans="1:18" ht="99.75" customHeight="1">
      <c r="A22" s="19">
        <v>10</v>
      </c>
      <c r="B22" s="17" t="s">
        <v>67</v>
      </c>
      <c r="C22" s="28" t="s">
        <v>124</v>
      </c>
      <c r="D22" s="25" t="s">
        <v>76</v>
      </c>
      <c r="E22" s="26" t="s">
        <v>83</v>
      </c>
      <c r="F22" s="28" t="s">
        <v>125</v>
      </c>
      <c r="G22" s="17" t="s">
        <v>126</v>
      </c>
      <c r="H22" s="17" t="s">
        <v>127</v>
      </c>
      <c r="I22" s="30">
        <v>9.39</v>
      </c>
      <c r="J22" s="30">
        <v>8.42</v>
      </c>
      <c r="K22" s="35"/>
      <c r="L22" s="52"/>
      <c r="M22" s="52">
        <v>0.97</v>
      </c>
      <c r="N22" s="49">
        <f t="shared" si="3"/>
        <v>9.39</v>
      </c>
      <c r="O22" s="35"/>
      <c r="P22" s="33" t="s">
        <v>20</v>
      </c>
      <c r="Q22" s="33" t="s">
        <v>128</v>
      </c>
      <c r="R22" s="9" t="s">
        <v>129</v>
      </c>
    </row>
    <row r="23" spans="1:18" ht="99.75" customHeight="1">
      <c r="A23" s="19">
        <v>11</v>
      </c>
      <c r="B23" s="17" t="s">
        <v>67</v>
      </c>
      <c r="C23" s="28" t="s">
        <v>130</v>
      </c>
      <c r="D23" s="25" t="s">
        <v>76</v>
      </c>
      <c r="E23" s="26" t="s">
        <v>131</v>
      </c>
      <c r="F23" s="28" t="s">
        <v>125</v>
      </c>
      <c r="G23" s="17" t="s">
        <v>126</v>
      </c>
      <c r="H23" s="17" t="s">
        <v>132</v>
      </c>
      <c r="I23" s="30">
        <v>7.83</v>
      </c>
      <c r="J23" s="30">
        <v>7.83</v>
      </c>
      <c r="K23" s="35"/>
      <c r="L23" s="52"/>
      <c r="M23" s="52"/>
      <c r="N23" s="49">
        <f t="shared" si="3"/>
        <v>7.83</v>
      </c>
      <c r="O23" s="35"/>
      <c r="P23" s="33" t="s">
        <v>20</v>
      </c>
      <c r="Q23" s="33" t="s">
        <v>133</v>
      </c>
      <c r="R23" s="9" t="s">
        <v>134</v>
      </c>
    </row>
    <row r="24" spans="1:18" ht="63.75" customHeight="1">
      <c r="A24" s="18"/>
      <c r="B24" s="113" t="s">
        <v>28</v>
      </c>
      <c r="C24" s="114"/>
      <c r="D24" s="114"/>
      <c r="E24" s="114"/>
      <c r="F24" s="114"/>
      <c r="G24" s="115"/>
      <c r="H24" s="11"/>
      <c r="I24" s="51">
        <f>SUM(I25)</f>
        <v>20</v>
      </c>
      <c r="J24" s="51">
        <f aca="true" t="shared" si="4" ref="J24:J29">SUM(J25)</f>
        <v>20</v>
      </c>
      <c r="K24" s="51"/>
      <c r="L24" s="51"/>
      <c r="M24" s="51"/>
      <c r="N24" s="50">
        <f t="shared" si="3"/>
        <v>20</v>
      </c>
      <c r="O24" s="51"/>
      <c r="P24" s="11"/>
      <c r="Q24" s="11"/>
      <c r="R24" s="9" t="s">
        <v>29</v>
      </c>
    </row>
    <row r="25" spans="1:18" ht="84" customHeight="1">
      <c r="A25" s="29">
        <v>12</v>
      </c>
      <c r="B25" s="17" t="s">
        <v>67</v>
      </c>
      <c r="C25" s="17" t="s">
        <v>135</v>
      </c>
      <c r="D25" s="17" t="s">
        <v>136</v>
      </c>
      <c r="E25" s="17" t="s">
        <v>137</v>
      </c>
      <c r="F25" s="30" t="s">
        <v>135</v>
      </c>
      <c r="G25" s="17" t="s">
        <v>138</v>
      </c>
      <c r="H25" s="17" t="s">
        <v>139</v>
      </c>
      <c r="I25" s="30">
        <v>20</v>
      </c>
      <c r="J25" s="30">
        <v>20</v>
      </c>
      <c r="K25" s="54"/>
      <c r="L25" s="54"/>
      <c r="M25" s="54"/>
      <c r="N25" s="49">
        <f t="shared" si="3"/>
        <v>20</v>
      </c>
      <c r="O25" s="54"/>
      <c r="P25" s="33" t="s">
        <v>20</v>
      </c>
      <c r="Q25" s="33" t="s">
        <v>140</v>
      </c>
      <c r="R25" s="9" t="s">
        <v>141</v>
      </c>
    </row>
    <row r="26" spans="1:18" ht="72" customHeight="1">
      <c r="A26" s="12"/>
      <c r="B26" s="107" t="s">
        <v>33</v>
      </c>
      <c r="C26" s="108"/>
      <c r="D26" s="108"/>
      <c r="E26" s="108"/>
      <c r="F26" s="108"/>
      <c r="G26" s="109"/>
      <c r="H26" s="9"/>
      <c r="I26" s="31">
        <f>SUM(I27,I29,I31,I33,I38)</f>
        <v>303.99</v>
      </c>
      <c r="J26" s="31">
        <f>SUM(J27,J29,J31,J33,J38)</f>
        <v>303.99</v>
      </c>
      <c r="K26" s="31"/>
      <c r="L26" s="47"/>
      <c r="M26" s="31">
        <f>SUM(M27,M29,M31,M33,M38)</f>
        <v>0</v>
      </c>
      <c r="N26" s="50">
        <f t="shared" si="3"/>
        <v>303.99</v>
      </c>
      <c r="O26" s="48"/>
      <c r="P26" s="9"/>
      <c r="Q26" s="63"/>
      <c r="R26" s="9" t="s">
        <v>235</v>
      </c>
    </row>
    <row r="27" spans="1:18" ht="43.5" customHeight="1">
      <c r="A27" s="12"/>
      <c r="B27" s="116" t="s">
        <v>37</v>
      </c>
      <c r="C27" s="116"/>
      <c r="D27" s="116"/>
      <c r="E27" s="116"/>
      <c r="F27" s="116"/>
      <c r="G27" s="116"/>
      <c r="H27" s="31"/>
      <c r="I27" s="47">
        <f>SUM(I28)</f>
        <v>22.2</v>
      </c>
      <c r="J27" s="47">
        <f t="shared" si="4"/>
        <v>22.2</v>
      </c>
      <c r="K27" s="47"/>
      <c r="L27" s="47"/>
      <c r="M27" s="47"/>
      <c r="N27" s="50">
        <f aca="true" t="shared" si="5" ref="N27:N53">SUM(J27:M27)</f>
        <v>22.2</v>
      </c>
      <c r="O27" s="48"/>
      <c r="P27" s="31"/>
      <c r="Q27" s="12"/>
      <c r="R27" s="9" t="s">
        <v>38</v>
      </c>
    </row>
    <row r="28" spans="1:18" ht="105" customHeight="1">
      <c r="A28" s="32">
        <v>13</v>
      </c>
      <c r="B28" s="33" t="s">
        <v>36</v>
      </c>
      <c r="C28" s="13" t="s">
        <v>142</v>
      </c>
      <c r="D28" s="17" t="s">
        <v>143</v>
      </c>
      <c r="E28" s="34"/>
      <c r="F28" s="17" t="s">
        <v>144</v>
      </c>
      <c r="G28" s="35" t="s">
        <v>145</v>
      </c>
      <c r="H28" s="33" t="s">
        <v>146</v>
      </c>
      <c r="I28" s="37">
        <v>22.2</v>
      </c>
      <c r="J28" s="37">
        <v>22.2</v>
      </c>
      <c r="K28" s="35"/>
      <c r="L28" s="52"/>
      <c r="M28" s="35"/>
      <c r="N28" s="49">
        <f t="shared" si="5"/>
        <v>22.2</v>
      </c>
      <c r="O28" s="55"/>
      <c r="P28" s="55" t="s">
        <v>33</v>
      </c>
      <c r="Q28" s="17" t="s">
        <v>147</v>
      </c>
      <c r="R28" s="9"/>
    </row>
    <row r="29" spans="1:18" ht="51.75" customHeight="1">
      <c r="A29" s="12"/>
      <c r="B29" s="107" t="s">
        <v>41</v>
      </c>
      <c r="C29" s="108"/>
      <c r="D29" s="108"/>
      <c r="E29" s="108"/>
      <c r="F29" s="108"/>
      <c r="G29" s="109"/>
      <c r="H29" s="9"/>
      <c r="I29" s="31">
        <f>SUM(I30)</f>
        <v>19.75</v>
      </c>
      <c r="J29" s="31">
        <f t="shared" si="4"/>
        <v>19.75</v>
      </c>
      <c r="K29" s="47"/>
      <c r="L29" s="47"/>
      <c r="M29" s="47"/>
      <c r="N29" s="50">
        <f t="shared" si="5"/>
        <v>19.75</v>
      </c>
      <c r="O29" s="48"/>
      <c r="P29" s="9"/>
      <c r="Q29" s="63"/>
      <c r="R29" s="9" t="s">
        <v>42</v>
      </c>
    </row>
    <row r="30" spans="1:18" ht="111.75" customHeight="1">
      <c r="A30" s="16">
        <v>14</v>
      </c>
      <c r="B30" s="13" t="s">
        <v>39</v>
      </c>
      <c r="C30" s="13" t="s">
        <v>41</v>
      </c>
      <c r="D30" s="17" t="s">
        <v>143</v>
      </c>
      <c r="E30" s="36"/>
      <c r="F30" s="37" t="s">
        <v>148</v>
      </c>
      <c r="G30" s="35" t="s">
        <v>145</v>
      </c>
      <c r="H30" s="17" t="s">
        <v>149</v>
      </c>
      <c r="I30" s="37">
        <v>19.75</v>
      </c>
      <c r="J30" s="37">
        <v>19.75</v>
      </c>
      <c r="K30" s="37"/>
      <c r="L30" s="30"/>
      <c r="M30" s="37"/>
      <c r="N30" s="49">
        <f t="shared" si="5"/>
        <v>19.75</v>
      </c>
      <c r="O30" s="56"/>
      <c r="P30" s="17" t="s">
        <v>33</v>
      </c>
      <c r="Q30" s="17" t="s">
        <v>150</v>
      </c>
      <c r="R30" s="64"/>
    </row>
    <row r="31" spans="1:18" ht="48" customHeight="1">
      <c r="A31" s="12"/>
      <c r="B31" s="107" t="s">
        <v>43</v>
      </c>
      <c r="C31" s="108"/>
      <c r="D31" s="108"/>
      <c r="E31" s="108"/>
      <c r="F31" s="108"/>
      <c r="G31" s="109"/>
      <c r="H31" s="9"/>
      <c r="I31" s="31">
        <f>SUM(I32)</f>
        <v>4.63</v>
      </c>
      <c r="J31" s="31">
        <f>SUM(J32)</f>
        <v>4.63</v>
      </c>
      <c r="K31" s="31"/>
      <c r="L31" s="47"/>
      <c r="M31" s="31"/>
      <c r="N31" s="50">
        <f t="shared" si="5"/>
        <v>4.63</v>
      </c>
      <c r="O31" s="48"/>
      <c r="P31" s="9"/>
      <c r="Q31" s="63"/>
      <c r="R31" s="9" t="s">
        <v>44</v>
      </c>
    </row>
    <row r="32" spans="1:18" ht="90" customHeight="1">
      <c r="A32" s="32">
        <v>15</v>
      </c>
      <c r="B32" s="33" t="s">
        <v>39</v>
      </c>
      <c r="C32" s="13" t="s">
        <v>151</v>
      </c>
      <c r="D32" s="17" t="s">
        <v>143</v>
      </c>
      <c r="E32" s="33"/>
      <c r="F32" s="37" t="s">
        <v>152</v>
      </c>
      <c r="G32" s="35" t="s">
        <v>153</v>
      </c>
      <c r="H32" s="33" t="s">
        <v>154</v>
      </c>
      <c r="I32" s="37">
        <v>4.63</v>
      </c>
      <c r="J32" s="37">
        <v>4.63</v>
      </c>
      <c r="K32" s="35"/>
      <c r="L32" s="52"/>
      <c r="M32" s="35"/>
      <c r="N32" s="49">
        <f t="shared" si="5"/>
        <v>4.63</v>
      </c>
      <c r="O32" s="55"/>
      <c r="P32" s="55" t="s">
        <v>33</v>
      </c>
      <c r="Q32" s="17" t="s">
        <v>43</v>
      </c>
      <c r="R32" s="9"/>
    </row>
    <row r="33" spans="1:18" ht="55.5" customHeight="1">
      <c r="A33" s="12"/>
      <c r="B33" s="116" t="s">
        <v>155</v>
      </c>
      <c r="C33" s="116"/>
      <c r="D33" s="116"/>
      <c r="E33" s="116"/>
      <c r="F33" s="116"/>
      <c r="G33" s="116"/>
      <c r="H33" s="31"/>
      <c r="I33" s="47">
        <f>SUM(I34:I37)</f>
        <v>138.82</v>
      </c>
      <c r="J33" s="47">
        <f>SUM(J34:J37)</f>
        <v>138.82</v>
      </c>
      <c r="K33" s="47"/>
      <c r="L33" s="47"/>
      <c r="M33" s="47"/>
      <c r="N33" s="50">
        <f t="shared" si="5"/>
        <v>138.82</v>
      </c>
      <c r="O33" s="48"/>
      <c r="P33" s="31"/>
      <c r="Q33" s="12"/>
      <c r="R33" s="9" t="s">
        <v>34</v>
      </c>
    </row>
    <row r="34" spans="1:18" ht="90" customHeight="1">
      <c r="A34" s="16">
        <v>16</v>
      </c>
      <c r="B34" s="13" t="s">
        <v>67</v>
      </c>
      <c r="C34" s="17" t="s">
        <v>156</v>
      </c>
      <c r="D34" s="17" t="s">
        <v>157</v>
      </c>
      <c r="E34" s="17" t="s">
        <v>158</v>
      </c>
      <c r="F34" s="17" t="s">
        <v>159</v>
      </c>
      <c r="G34" s="17" t="s">
        <v>160</v>
      </c>
      <c r="H34" s="17" t="s">
        <v>161</v>
      </c>
      <c r="I34" s="37">
        <v>17</v>
      </c>
      <c r="J34" s="37">
        <v>17</v>
      </c>
      <c r="K34" s="37"/>
      <c r="L34" s="37"/>
      <c r="M34" s="37"/>
      <c r="N34" s="49">
        <f t="shared" si="5"/>
        <v>17</v>
      </c>
      <c r="O34" s="56"/>
      <c r="P34" s="17" t="s">
        <v>33</v>
      </c>
      <c r="Q34" s="17" t="s">
        <v>162</v>
      </c>
      <c r="R34" s="9"/>
    </row>
    <row r="35" spans="1:18" ht="91.5" customHeight="1">
      <c r="A35" s="16">
        <v>17</v>
      </c>
      <c r="B35" s="13" t="s">
        <v>67</v>
      </c>
      <c r="C35" s="17" t="s">
        <v>163</v>
      </c>
      <c r="D35" s="38" t="s">
        <v>76</v>
      </c>
      <c r="E35" s="17" t="s">
        <v>164</v>
      </c>
      <c r="F35" s="39" t="s">
        <v>165</v>
      </c>
      <c r="G35" s="17" t="s">
        <v>166</v>
      </c>
      <c r="H35" s="17" t="s">
        <v>167</v>
      </c>
      <c r="I35" s="37">
        <v>9.82</v>
      </c>
      <c r="J35" s="37">
        <v>9.82</v>
      </c>
      <c r="K35" s="37"/>
      <c r="L35" s="37"/>
      <c r="M35" s="37"/>
      <c r="N35" s="49">
        <f t="shared" si="5"/>
        <v>9.82</v>
      </c>
      <c r="O35" s="56"/>
      <c r="P35" s="17" t="s">
        <v>33</v>
      </c>
      <c r="Q35" s="17" t="s">
        <v>168</v>
      </c>
      <c r="R35" s="9"/>
    </row>
    <row r="36" spans="1:18" ht="91.5" customHeight="1">
      <c r="A36" s="16">
        <v>18</v>
      </c>
      <c r="B36" s="13" t="s">
        <v>67</v>
      </c>
      <c r="C36" s="28" t="s">
        <v>169</v>
      </c>
      <c r="D36" s="28" t="s">
        <v>76</v>
      </c>
      <c r="E36" s="28" t="s">
        <v>170</v>
      </c>
      <c r="F36" s="28" t="s">
        <v>171</v>
      </c>
      <c r="G36" s="17" t="s">
        <v>160</v>
      </c>
      <c r="H36" s="17" t="s">
        <v>172</v>
      </c>
      <c r="I36" s="37">
        <v>38.5</v>
      </c>
      <c r="J36" s="37">
        <v>38.5</v>
      </c>
      <c r="K36" s="37"/>
      <c r="L36" s="37"/>
      <c r="M36" s="37"/>
      <c r="N36" s="49">
        <f t="shared" si="5"/>
        <v>38.5</v>
      </c>
      <c r="O36" s="56"/>
      <c r="P36" s="17" t="s">
        <v>33</v>
      </c>
      <c r="Q36" s="17" t="s">
        <v>173</v>
      </c>
      <c r="R36" s="64"/>
    </row>
    <row r="37" spans="1:18" s="1" customFormat="1" ht="79.5" customHeight="1">
      <c r="A37" s="16">
        <v>19</v>
      </c>
      <c r="B37" s="13" t="s">
        <v>67</v>
      </c>
      <c r="C37" s="17" t="s">
        <v>174</v>
      </c>
      <c r="D37" s="17" t="s">
        <v>157</v>
      </c>
      <c r="E37" s="17" t="s">
        <v>158</v>
      </c>
      <c r="F37" s="17" t="s">
        <v>175</v>
      </c>
      <c r="G37" s="17" t="s">
        <v>160</v>
      </c>
      <c r="H37" s="17" t="s">
        <v>176</v>
      </c>
      <c r="I37" s="37">
        <v>73.5</v>
      </c>
      <c r="J37" s="37">
        <v>73.5</v>
      </c>
      <c r="K37" s="37"/>
      <c r="L37" s="37"/>
      <c r="M37" s="37"/>
      <c r="N37" s="49">
        <f t="shared" si="5"/>
        <v>73.5</v>
      </c>
      <c r="O37" s="30"/>
      <c r="P37" s="17" t="s">
        <v>33</v>
      </c>
      <c r="Q37" s="17" t="s">
        <v>177</v>
      </c>
      <c r="R37" s="64"/>
    </row>
    <row r="38" spans="1:18" s="1" customFormat="1" ht="79.5" customHeight="1">
      <c r="A38" s="16"/>
      <c r="B38" s="116" t="s">
        <v>47</v>
      </c>
      <c r="C38" s="116"/>
      <c r="D38" s="116"/>
      <c r="E38" s="116"/>
      <c r="F38" s="116"/>
      <c r="G38" s="116"/>
      <c r="H38" s="9"/>
      <c r="I38" s="31">
        <f>SUM(I39:I42)</f>
        <v>118.59</v>
      </c>
      <c r="J38" s="31">
        <f>SUM(J39:J42)</f>
        <v>118.59</v>
      </c>
      <c r="K38" s="31"/>
      <c r="L38" s="47"/>
      <c r="M38" s="31"/>
      <c r="N38" s="50">
        <f t="shared" si="5"/>
        <v>118.59</v>
      </c>
      <c r="O38" s="12"/>
      <c r="P38" s="9"/>
      <c r="Q38" s="9"/>
      <c r="R38" s="9" t="s">
        <v>46</v>
      </c>
    </row>
    <row r="39" spans="1:18" s="1" customFormat="1" ht="99.75" customHeight="1">
      <c r="A39" s="16">
        <v>20</v>
      </c>
      <c r="B39" s="17" t="s">
        <v>45</v>
      </c>
      <c r="C39" s="17" t="s">
        <v>178</v>
      </c>
      <c r="D39" s="17" t="s">
        <v>104</v>
      </c>
      <c r="E39" s="17" t="s">
        <v>179</v>
      </c>
      <c r="F39" s="17" t="s">
        <v>180</v>
      </c>
      <c r="G39" s="17" t="s">
        <v>181</v>
      </c>
      <c r="H39" s="17" t="s">
        <v>182</v>
      </c>
      <c r="I39" s="37">
        <v>4.15</v>
      </c>
      <c r="J39" s="37">
        <v>4.15</v>
      </c>
      <c r="K39" s="57"/>
      <c r="L39" s="57"/>
      <c r="M39" s="57"/>
      <c r="N39" s="49">
        <f t="shared" si="5"/>
        <v>4.15</v>
      </c>
      <c r="O39" s="30"/>
      <c r="P39" s="17" t="s">
        <v>33</v>
      </c>
      <c r="Q39" s="17" t="s">
        <v>183</v>
      </c>
      <c r="R39" s="9"/>
    </row>
    <row r="40" spans="1:18" s="1" customFormat="1" ht="109.5" customHeight="1">
      <c r="A40" s="16">
        <v>21</v>
      </c>
      <c r="B40" s="17" t="s">
        <v>45</v>
      </c>
      <c r="C40" s="17" t="s">
        <v>184</v>
      </c>
      <c r="D40" s="17" t="s">
        <v>104</v>
      </c>
      <c r="E40" s="17" t="s">
        <v>185</v>
      </c>
      <c r="F40" s="40" t="s">
        <v>186</v>
      </c>
      <c r="G40" s="17" t="s">
        <v>187</v>
      </c>
      <c r="H40" s="17" t="s">
        <v>188</v>
      </c>
      <c r="I40" s="37">
        <v>5.94</v>
      </c>
      <c r="J40" s="37">
        <v>5.94</v>
      </c>
      <c r="K40" s="57"/>
      <c r="L40" s="57"/>
      <c r="M40" s="57"/>
      <c r="N40" s="49">
        <f t="shared" si="5"/>
        <v>5.94</v>
      </c>
      <c r="O40" s="30"/>
      <c r="P40" s="17" t="s">
        <v>33</v>
      </c>
      <c r="Q40" s="17" t="s">
        <v>189</v>
      </c>
      <c r="R40" s="9"/>
    </row>
    <row r="41" spans="1:18" s="1" customFormat="1" ht="99.75" customHeight="1">
      <c r="A41" s="16">
        <v>22</v>
      </c>
      <c r="B41" s="17" t="s">
        <v>45</v>
      </c>
      <c r="C41" s="17" t="s">
        <v>190</v>
      </c>
      <c r="D41" s="17" t="s">
        <v>104</v>
      </c>
      <c r="E41" s="17" t="s">
        <v>191</v>
      </c>
      <c r="F41" s="17" t="s">
        <v>192</v>
      </c>
      <c r="G41" s="17" t="s">
        <v>160</v>
      </c>
      <c r="H41" s="17" t="s">
        <v>193</v>
      </c>
      <c r="I41" s="37">
        <v>25</v>
      </c>
      <c r="J41" s="37">
        <v>25</v>
      </c>
      <c r="K41" s="37"/>
      <c r="L41" s="37"/>
      <c r="M41" s="37"/>
      <c r="N41" s="49">
        <f t="shared" si="5"/>
        <v>25</v>
      </c>
      <c r="O41" s="30"/>
      <c r="P41" s="17" t="s">
        <v>33</v>
      </c>
      <c r="Q41" s="17" t="s">
        <v>194</v>
      </c>
      <c r="R41" s="9"/>
    </row>
    <row r="42" spans="1:18" s="1" customFormat="1" ht="79.5" customHeight="1">
      <c r="A42" s="16">
        <v>23</v>
      </c>
      <c r="B42" s="17" t="s">
        <v>45</v>
      </c>
      <c r="C42" s="13" t="s">
        <v>195</v>
      </c>
      <c r="D42" s="17" t="s">
        <v>196</v>
      </c>
      <c r="E42" s="13" t="s">
        <v>197</v>
      </c>
      <c r="F42" s="13" t="s">
        <v>198</v>
      </c>
      <c r="G42" s="17" t="s">
        <v>160</v>
      </c>
      <c r="H42" s="17" t="s">
        <v>199</v>
      </c>
      <c r="I42" s="37">
        <v>83.5</v>
      </c>
      <c r="J42" s="37">
        <v>83.5</v>
      </c>
      <c r="K42" s="37"/>
      <c r="L42" s="37"/>
      <c r="M42" s="37"/>
      <c r="N42" s="49">
        <f t="shared" si="5"/>
        <v>83.5</v>
      </c>
      <c r="O42" s="30"/>
      <c r="P42" s="17" t="s">
        <v>33</v>
      </c>
      <c r="Q42" s="17" t="s">
        <v>200</v>
      </c>
      <c r="R42" s="64"/>
    </row>
    <row r="43" spans="1:18" ht="75" customHeight="1">
      <c r="A43" s="12"/>
      <c r="B43" s="107" t="s">
        <v>30</v>
      </c>
      <c r="C43" s="108"/>
      <c r="D43" s="108"/>
      <c r="E43" s="108"/>
      <c r="F43" s="108"/>
      <c r="G43" s="109"/>
      <c r="H43" s="9"/>
      <c r="I43" s="31">
        <f>SUM(I44)</f>
        <v>27.03</v>
      </c>
      <c r="J43" s="31">
        <f>SUM(J44)</f>
        <v>27.03</v>
      </c>
      <c r="K43" s="31"/>
      <c r="L43" s="47"/>
      <c r="M43" s="31"/>
      <c r="N43" s="50">
        <f t="shared" si="5"/>
        <v>27.03</v>
      </c>
      <c r="O43" s="48"/>
      <c r="P43" s="9"/>
      <c r="Q43" s="63"/>
      <c r="R43" s="62" t="s">
        <v>31</v>
      </c>
    </row>
    <row r="44" spans="1:18" ht="75" customHeight="1">
      <c r="A44" s="12"/>
      <c r="B44" s="107" t="s">
        <v>201</v>
      </c>
      <c r="C44" s="108"/>
      <c r="D44" s="108"/>
      <c r="E44" s="108"/>
      <c r="F44" s="108"/>
      <c r="G44" s="109"/>
      <c r="H44" s="9"/>
      <c r="I44" s="31">
        <f>SUM(I45:I47)</f>
        <v>27.03</v>
      </c>
      <c r="J44" s="31">
        <f>SUM(J45:J47)</f>
        <v>27.03</v>
      </c>
      <c r="K44" s="31"/>
      <c r="L44" s="47"/>
      <c r="M44" s="31"/>
      <c r="N44" s="50">
        <f t="shared" si="5"/>
        <v>27.03</v>
      </c>
      <c r="O44" s="48"/>
      <c r="P44" s="9"/>
      <c r="Q44" s="63"/>
      <c r="R44" s="62" t="s">
        <v>31</v>
      </c>
    </row>
    <row r="45" spans="1:18" ht="79.5" customHeight="1">
      <c r="A45" s="9">
        <v>24</v>
      </c>
      <c r="B45" s="13" t="s">
        <v>67</v>
      </c>
      <c r="C45" s="41" t="s">
        <v>202</v>
      </c>
      <c r="D45" s="42" t="s">
        <v>203</v>
      </c>
      <c r="E45" s="43" t="s">
        <v>204</v>
      </c>
      <c r="F45" s="44" t="s">
        <v>205</v>
      </c>
      <c r="G45" s="15" t="s">
        <v>206</v>
      </c>
      <c r="H45" s="14" t="s">
        <v>207</v>
      </c>
      <c r="I45" s="58">
        <v>10</v>
      </c>
      <c r="J45" s="58">
        <v>10</v>
      </c>
      <c r="K45" s="31"/>
      <c r="L45" s="31"/>
      <c r="M45" s="58"/>
      <c r="N45" s="49">
        <f t="shared" si="5"/>
        <v>10</v>
      </c>
      <c r="O45" s="31"/>
      <c r="P45" s="14" t="s">
        <v>30</v>
      </c>
      <c r="Q45" s="17" t="s">
        <v>208</v>
      </c>
      <c r="R45" s="62"/>
    </row>
    <row r="46" spans="1:18" ht="79.5" customHeight="1">
      <c r="A46" s="9">
        <v>25</v>
      </c>
      <c r="B46" s="13" t="s">
        <v>67</v>
      </c>
      <c r="C46" s="41" t="s">
        <v>209</v>
      </c>
      <c r="D46" s="42" t="s">
        <v>203</v>
      </c>
      <c r="E46" s="43" t="s">
        <v>210</v>
      </c>
      <c r="F46" s="44" t="s">
        <v>211</v>
      </c>
      <c r="G46" s="15" t="s">
        <v>212</v>
      </c>
      <c r="H46" s="17" t="s">
        <v>213</v>
      </c>
      <c r="I46" s="58">
        <v>10</v>
      </c>
      <c r="J46" s="58">
        <v>10</v>
      </c>
      <c r="K46" s="31"/>
      <c r="L46" s="31"/>
      <c r="M46" s="58"/>
      <c r="N46" s="49">
        <f t="shared" si="5"/>
        <v>10</v>
      </c>
      <c r="O46" s="31"/>
      <c r="P46" s="14" t="s">
        <v>30</v>
      </c>
      <c r="Q46" s="37" t="s">
        <v>214</v>
      </c>
      <c r="R46" s="62"/>
    </row>
    <row r="47" spans="1:18" ht="79.5" customHeight="1">
      <c r="A47" s="9">
        <v>26</v>
      </c>
      <c r="B47" s="13" t="s">
        <v>67</v>
      </c>
      <c r="C47" s="28" t="s">
        <v>215</v>
      </c>
      <c r="D47" s="42" t="s">
        <v>76</v>
      </c>
      <c r="E47" s="43" t="s">
        <v>216</v>
      </c>
      <c r="F47" s="28" t="s">
        <v>125</v>
      </c>
      <c r="G47" s="17" t="s">
        <v>126</v>
      </c>
      <c r="H47" s="17" t="s">
        <v>217</v>
      </c>
      <c r="I47" s="58">
        <v>7.03</v>
      </c>
      <c r="J47" s="58">
        <v>7.03</v>
      </c>
      <c r="K47" s="31"/>
      <c r="L47" s="31"/>
      <c r="M47" s="58"/>
      <c r="N47" s="49">
        <f t="shared" si="5"/>
        <v>7.03</v>
      </c>
      <c r="O47" s="31"/>
      <c r="P47" s="14" t="s">
        <v>30</v>
      </c>
      <c r="Q47" s="37" t="s">
        <v>218</v>
      </c>
      <c r="R47" s="62"/>
    </row>
    <row r="48" spans="1:18" ht="60" customHeight="1">
      <c r="A48" s="12"/>
      <c r="B48" s="107" t="s">
        <v>48</v>
      </c>
      <c r="C48" s="108"/>
      <c r="D48" s="108"/>
      <c r="E48" s="108"/>
      <c r="F48" s="108"/>
      <c r="G48" s="109"/>
      <c r="H48" s="9"/>
      <c r="I48" s="31">
        <f>SUM(I49,I51)</f>
        <v>17.73</v>
      </c>
      <c r="J48" s="31">
        <f>SUM(J49,J51)</f>
        <v>17.73</v>
      </c>
      <c r="K48" s="31"/>
      <c r="L48" s="47"/>
      <c r="M48" s="31"/>
      <c r="N48" s="50">
        <f t="shared" si="5"/>
        <v>17.73</v>
      </c>
      <c r="O48" s="48"/>
      <c r="P48" s="9"/>
      <c r="Q48" s="63"/>
      <c r="R48" s="62" t="s">
        <v>49</v>
      </c>
    </row>
    <row r="49" spans="1:18" ht="60" customHeight="1">
      <c r="A49" s="12"/>
      <c r="B49" s="107" t="s">
        <v>50</v>
      </c>
      <c r="C49" s="108"/>
      <c r="D49" s="108"/>
      <c r="E49" s="108"/>
      <c r="F49" s="108"/>
      <c r="G49" s="109"/>
      <c r="H49" s="9"/>
      <c r="I49" s="31">
        <f>SUM(I50)</f>
        <v>7.98</v>
      </c>
      <c r="J49" s="31">
        <f>SUM(J50)</f>
        <v>7.98</v>
      </c>
      <c r="K49" s="31"/>
      <c r="L49" s="47"/>
      <c r="M49" s="31"/>
      <c r="N49" s="50">
        <f t="shared" si="5"/>
        <v>7.98</v>
      </c>
      <c r="O49" s="48"/>
      <c r="P49" s="9"/>
      <c r="Q49" s="63"/>
      <c r="R49" s="62" t="s">
        <v>51</v>
      </c>
    </row>
    <row r="50" spans="1:18" ht="90" customHeight="1">
      <c r="A50" s="9">
        <v>27</v>
      </c>
      <c r="B50" s="17" t="s">
        <v>45</v>
      </c>
      <c r="C50" s="17" t="s">
        <v>219</v>
      </c>
      <c r="D50" s="30" t="s">
        <v>76</v>
      </c>
      <c r="E50" s="17" t="s">
        <v>220</v>
      </c>
      <c r="F50" s="17" t="s">
        <v>221</v>
      </c>
      <c r="G50" s="17" t="s">
        <v>222</v>
      </c>
      <c r="H50" s="17" t="s">
        <v>223</v>
      </c>
      <c r="I50" s="57">
        <v>7.98</v>
      </c>
      <c r="J50" s="57">
        <v>7.98</v>
      </c>
      <c r="K50" s="31"/>
      <c r="L50" s="31"/>
      <c r="M50" s="57"/>
      <c r="N50" s="49">
        <f t="shared" si="5"/>
        <v>7.98</v>
      </c>
      <c r="O50" s="31"/>
      <c r="P50" s="59" t="s">
        <v>48</v>
      </c>
      <c r="Q50" s="37" t="s">
        <v>224</v>
      </c>
      <c r="R50" s="62"/>
    </row>
    <row r="51" spans="1:18" ht="60" customHeight="1">
      <c r="A51" s="9"/>
      <c r="B51" s="107" t="s">
        <v>47</v>
      </c>
      <c r="C51" s="108"/>
      <c r="D51" s="108"/>
      <c r="E51" s="108"/>
      <c r="F51" s="108"/>
      <c r="G51" s="109"/>
      <c r="H51" s="17"/>
      <c r="I51" s="47">
        <f>SUM(I52:I53)</f>
        <v>9.75</v>
      </c>
      <c r="J51" s="47">
        <f>SUM(J52:J53)</f>
        <v>9.75</v>
      </c>
      <c r="K51" s="31"/>
      <c r="L51" s="31"/>
      <c r="M51" s="47"/>
      <c r="N51" s="50">
        <f t="shared" si="5"/>
        <v>9.75</v>
      </c>
      <c r="O51" s="31"/>
      <c r="P51" s="59"/>
      <c r="Q51" s="31"/>
      <c r="R51" s="62" t="s">
        <v>52</v>
      </c>
    </row>
    <row r="52" spans="1:18" ht="90" customHeight="1">
      <c r="A52" s="9">
        <v>28</v>
      </c>
      <c r="B52" s="17" t="s">
        <v>45</v>
      </c>
      <c r="C52" s="17" t="s">
        <v>225</v>
      </c>
      <c r="D52" s="30" t="s">
        <v>157</v>
      </c>
      <c r="E52" s="17" t="s">
        <v>226</v>
      </c>
      <c r="F52" s="17" t="s">
        <v>227</v>
      </c>
      <c r="G52" s="45" t="s">
        <v>228</v>
      </c>
      <c r="H52" s="17" t="s">
        <v>229</v>
      </c>
      <c r="I52" s="57">
        <v>4.35</v>
      </c>
      <c r="J52" s="57">
        <v>4.35</v>
      </c>
      <c r="K52" s="31"/>
      <c r="L52" s="31"/>
      <c r="M52" s="57"/>
      <c r="N52" s="49">
        <f t="shared" si="5"/>
        <v>4.35</v>
      </c>
      <c r="O52" s="31"/>
      <c r="P52" s="59" t="s">
        <v>48</v>
      </c>
      <c r="Q52" s="37" t="s">
        <v>230</v>
      </c>
      <c r="R52" s="62"/>
    </row>
    <row r="53" spans="1:18" ht="90" customHeight="1">
      <c r="A53" s="9">
        <v>29</v>
      </c>
      <c r="B53" s="17" t="s">
        <v>45</v>
      </c>
      <c r="C53" s="17" t="s">
        <v>231</v>
      </c>
      <c r="D53" s="17" t="s">
        <v>104</v>
      </c>
      <c r="E53" s="28" t="s">
        <v>179</v>
      </c>
      <c r="F53" s="17" t="s">
        <v>232</v>
      </c>
      <c r="G53" s="17" t="s">
        <v>222</v>
      </c>
      <c r="H53" s="17" t="s">
        <v>233</v>
      </c>
      <c r="I53" s="37">
        <v>5.4</v>
      </c>
      <c r="J53" s="37">
        <v>5.4</v>
      </c>
      <c r="K53" s="31"/>
      <c r="L53" s="31"/>
      <c r="M53" s="37"/>
      <c r="N53" s="49">
        <f t="shared" si="5"/>
        <v>5.4</v>
      </c>
      <c r="O53" s="31"/>
      <c r="P53" s="59" t="s">
        <v>48</v>
      </c>
      <c r="Q53" s="37" t="s">
        <v>234</v>
      </c>
      <c r="R53" s="62"/>
    </row>
  </sheetData>
  <sheetProtection/>
  <autoFilter ref="A5:R53"/>
  <mergeCells count="37">
    <mergeCell ref="P3:P5"/>
    <mergeCell ref="Q3:Q5"/>
    <mergeCell ref="R3:R5"/>
    <mergeCell ref="E4:E5"/>
    <mergeCell ref="F3:F5"/>
    <mergeCell ref="G3:G5"/>
    <mergeCell ref="H3:H5"/>
    <mergeCell ref="I4:I5"/>
    <mergeCell ref="O4:O5"/>
    <mergeCell ref="B38:G38"/>
    <mergeCell ref="B43:G43"/>
    <mergeCell ref="B44:G44"/>
    <mergeCell ref="B48:G48"/>
    <mergeCell ref="B49:G49"/>
    <mergeCell ref="B51:G51"/>
    <mergeCell ref="B24:G24"/>
    <mergeCell ref="B26:G26"/>
    <mergeCell ref="B27:G27"/>
    <mergeCell ref="B29:G29"/>
    <mergeCell ref="B31:G31"/>
    <mergeCell ref="B33:G33"/>
    <mergeCell ref="B7:G7"/>
    <mergeCell ref="B8:G8"/>
    <mergeCell ref="B14:G14"/>
    <mergeCell ref="B15:G15"/>
    <mergeCell ref="B18:G18"/>
    <mergeCell ref="B20:G20"/>
    <mergeCell ref="A1:C1"/>
    <mergeCell ref="B2:R2"/>
    <mergeCell ref="D3:E3"/>
    <mergeCell ref="I3:O3"/>
    <mergeCell ref="J4:N4"/>
    <mergeCell ref="A6:H6"/>
    <mergeCell ref="A3:A5"/>
    <mergeCell ref="B3:B5"/>
    <mergeCell ref="C3:C5"/>
    <mergeCell ref="D4:D5"/>
  </mergeCells>
  <dataValidations count="1">
    <dataValidation type="list" allowBlank="1" showInputMessage="1" showErrorMessage="1" sqref="C28 C30 C32">
      <formula1>INDIRECT($B28)</formula1>
    </dataValidation>
  </dataValidations>
  <printOptions/>
  <pageMargins left="0.3541666666666667" right="0.3145833333333333" top="0.7083333333333334" bottom="0.5118055555555555" header="0.39305555555555555" footer="0.3145833333333333"/>
  <pageSetup firstPageNumber="6" useFirstPageNumber="1" fitToHeight="0" fitToWidth="1" horizontalDpi="600" verticalDpi="600" orientation="landscape" paperSize="9" scale="87"/>
  <ignoredErrors>
    <ignoredError sqref="N9:N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2018-01-16T08:19:12Z</cp:lastPrinted>
  <dcterms:created xsi:type="dcterms:W3CDTF">2017-08-15T01:24:15Z</dcterms:created>
  <dcterms:modified xsi:type="dcterms:W3CDTF">2021-02-08T01:39:13Z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