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汇总表" sheetId="1" r:id="rId1"/>
    <sheet name="明细表" sheetId="2" r:id="rId2"/>
  </sheets>
  <definedNames>
    <definedName name="_xlnm.Print_Titles" localSheetId="1">'明细表'!$1:$5</definedName>
  </definedNames>
  <calcPr fullCalcOnLoad="1"/>
</workbook>
</file>

<file path=xl/sharedStrings.xml><?xml version="1.0" encoding="utf-8"?>
<sst xmlns="http://schemas.openxmlformats.org/spreadsheetml/2006/main" count="142" uniqueCount="97">
  <si>
    <t>附件1</t>
  </si>
  <si>
    <t>吴堡县2020年整合扶贫资金第六批项目资金汇总表</t>
  </si>
  <si>
    <t>单位：万元</t>
  </si>
  <si>
    <t>资金类型</t>
  </si>
  <si>
    <t>资金拨付部门</t>
  </si>
  <si>
    <t>项目内容</t>
  </si>
  <si>
    <t>本次下达</t>
  </si>
  <si>
    <t>资金性质</t>
  </si>
  <si>
    <t>部门预算支出经济分类科目</t>
  </si>
  <si>
    <t>备注</t>
  </si>
  <si>
    <t>合计</t>
  </si>
  <si>
    <t>吴政财预发〔2020〕616号中支81.11万元、榆政财农服发（2020）6号支59万元、榆政财农发（2020）64号支15万元</t>
  </si>
  <si>
    <t>产业发展类</t>
  </si>
  <si>
    <t>文旅局</t>
  </si>
  <si>
    <t>小计</t>
  </si>
  <si>
    <t>整合资金</t>
  </si>
  <si>
    <t>村集体经济文化产业项目</t>
  </si>
  <si>
    <t>“31005基础设施建设”</t>
  </si>
  <si>
    <t>吴政财预发〔2020〕616号中支60万元</t>
  </si>
  <si>
    <t>扶贫办</t>
  </si>
  <si>
    <t>产业小型配套基础设施</t>
  </si>
  <si>
    <t>吴政财预发〔2020〕616号中支21.11万元、榆政财农服发（2020）6号支16.89万元</t>
  </si>
  <si>
    <t>互助资金信贷贴息</t>
  </si>
  <si>
    <t>“31099其他资本性支出”</t>
  </si>
  <si>
    <t>榆政财农服发（2020）6号支4.91万元</t>
  </si>
  <si>
    <t>基础设施类</t>
  </si>
  <si>
    <t>道路巩固工程项目</t>
  </si>
  <si>
    <t>榆政财农服发（2020）6号支37.2万元、榆政财农发（2020）64号支12.8万元</t>
  </si>
  <si>
    <t>饮水巩固工程</t>
  </si>
  <si>
    <t>榆政财农发（2020）64号支2.2万元</t>
  </si>
  <si>
    <t>附件2</t>
  </si>
  <si>
    <t>吴堡县2020年整合扶贫资金第六批项目资金明细表</t>
  </si>
  <si>
    <t>序号</t>
  </si>
  <si>
    <t>项目
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</si>
  <si>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</si>
  <si>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</si>
  <si>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</si>
  <si>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</si>
  <si>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</si>
  <si>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</si>
  <si>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项目主管单位</t>
  </si>
  <si>
    <t>财政资金支持环节</t>
  </si>
  <si>
    <t>镇/办</t>
  </si>
  <si>
    <t>村/社区</t>
  </si>
  <si>
    <t>本次下达资金</t>
  </si>
  <si>
    <t>其他资金（万元）</t>
  </si>
  <si>
    <t>中央</t>
  </si>
  <si>
    <t>省级</t>
  </si>
  <si>
    <t>市级</t>
  </si>
  <si>
    <t>县级</t>
  </si>
  <si>
    <t>总计</t>
  </si>
  <si>
    <t>2020年宋家川街道办村集体经济文化产业项目</t>
  </si>
  <si>
    <t>宋家川街道办</t>
  </si>
  <si>
    <t>张家焉村</t>
  </si>
  <si>
    <t>村集体文化产业项目：新建乡村旅游游乐场一座。造雪机1台、滑圈200个、碰碰车6个、水泵一台、水管300米、旋转木马6个、水上转转1个、爬犁车6个、雪地车6个、滑雪车5个、配电柜1个、变压器（含线路200米）一台等。已建立利益联结机制。</t>
  </si>
  <si>
    <t>2020年4月-2020年11月</t>
  </si>
  <si>
    <t>年均纯收入可达30万元。具体利益联结机制为：收入全部归村集体经济合作社所有，村集体经济合作社按照8:2的分配机制，80%收入分配71户131人（主要以贫困户参与公益性岗位分配,20%收入归村集体所有，主要用于全部基础设施及公共服务实施管护。</t>
  </si>
  <si>
    <t>乡村文化产业</t>
  </si>
  <si>
    <t>新增项目</t>
  </si>
  <si>
    <t>辛家沟镇景家沟村产业小型配套基础设施项目</t>
  </si>
  <si>
    <t>辛家沟镇</t>
  </si>
  <si>
    <t>景家沟村</t>
  </si>
  <si>
    <t>生产道路路基整形碾压，砖铺道路长1.5公里、宽3.5米</t>
  </si>
  <si>
    <t>2020年4月-2020年10月</t>
  </si>
  <si>
    <t>受益
贫困户44户118人，助推产业发展</t>
  </si>
  <si>
    <t>产业道路</t>
  </si>
  <si>
    <t>吴政财预发〔2020〕616号中支21.11万元、榆政财农服发（2020）6号支0.89万元</t>
  </si>
  <si>
    <t>郭家沟镇袁家山村畜牧产业小型配套基础设施项目</t>
  </si>
  <si>
    <t>郭家沟镇</t>
  </si>
  <si>
    <t>袁家山村</t>
  </si>
  <si>
    <t>村集体经济（自动化猪场）配套水井1座</t>
  </si>
  <si>
    <t>2020年3月-2020年10月</t>
  </si>
  <si>
    <t>受益
贫困户42户115人，助推产业发展。</t>
  </si>
  <si>
    <t>配套水井1座</t>
  </si>
  <si>
    <t>榆政财农服发（2020）6号支8万元</t>
  </si>
  <si>
    <t>岔上镇木家沟村产业小型配套基础设施</t>
  </si>
  <si>
    <t>岔上镇</t>
  </si>
  <si>
    <t>木家沟村</t>
  </si>
  <si>
    <t>南山上山地苹果产业道路开路基，挖石方，长600米*宽3米</t>
  </si>
  <si>
    <t>受益
贫困户15户32人，助推产业发展。</t>
  </si>
  <si>
    <t>五镇一办</t>
  </si>
  <si>
    <t>2020年第二批互助资金借款占用费补贴，截止2020年6月15日全县78户贫困户还清协会贷款120.5万元，按照月利率3.625‰的利息全部实行政府一次性结算，共计4.91万元。</t>
  </si>
  <si>
    <t>2020年1月-2020年12月</t>
  </si>
  <si>
    <t>受益
贫困户78户78人，通过贷款减少生产压力</t>
  </si>
  <si>
    <t>互助资金借款占用费补贴</t>
  </si>
  <si>
    <t>道路巩固工程</t>
  </si>
  <si>
    <t>郭家沟镇小塔则村道路巩固工程</t>
  </si>
  <si>
    <t>小塔则村</t>
  </si>
  <si>
    <t>路基拓宽整理，砖铺路长2.5公里、宽3米</t>
  </si>
  <si>
    <t>受益
贫困户25户62人，通过基础设施巩固，使群众出行更便捷</t>
  </si>
  <si>
    <t>砖铺道路</t>
  </si>
  <si>
    <t>宋家川街道办后焉中心村饮水巩固工程</t>
  </si>
  <si>
    <t>后焉中心村</t>
  </si>
  <si>
    <t>配套原有水源井饮水管道1000m，管径1.5公分，材质为钢管</t>
  </si>
  <si>
    <t>受益
贫困户73户143人，巩固本村供水能力</t>
  </si>
  <si>
    <t>饮水管道</t>
  </si>
  <si>
    <t>榆政财农发（2020）64号支2.2万元，项目计划资金9.94万元，本次下达2.2万元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</si>
</sst>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24"/>
      <name val="宋体"/>
      <family val="0"/>
    </font>
    <font>
      <sz val="13"/>
      <color indexed="8"/>
      <name val="宋体"/>
      <family val="0"/>
    </font>
    <font>
      <b/>
      <sz val="13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24"/>
      <name val="Calibri"/>
      <family val="0"/>
    </font>
    <font>
      <sz val="13"/>
      <color theme="1"/>
      <name val="Calibri"/>
      <family val="0"/>
    </font>
    <font>
      <b/>
      <sz val="13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0" borderId="0">
      <alignment vertical="center"/>
      <protection/>
    </xf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8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30" fillId="2" borderId="5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6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12" fillId="0" borderId="8" applyNumberFormat="0" applyFill="0" applyAlignment="0" applyProtection="0"/>
    <xf numFmtId="0" fontId="18" fillId="9" borderId="0" applyNumberFormat="0" applyBorder="0" applyAlignment="0" applyProtection="0"/>
    <xf numFmtId="0" fontId="5" fillId="0" borderId="0">
      <alignment vertical="center"/>
      <protection/>
    </xf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5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36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>
      <alignment vertical="center"/>
      <protection/>
    </xf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5" fillId="0" borderId="0">
      <alignment vertical="center"/>
      <protection/>
    </xf>
    <xf numFmtId="0" fontId="37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 wrapText="1"/>
    </xf>
    <xf numFmtId="176" fontId="38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176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常规 14 2 3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11.875" style="0" customWidth="1"/>
    <col min="2" max="2" width="14.125" style="0" customWidth="1"/>
    <col min="3" max="3" width="23.00390625" style="0" customWidth="1"/>
    <col min="4" max="4" width="10.875" style="0" customWidth="1"/>
    <col min="5" max="5" width="10.50390625" style="0" customWidth="1"/>
    <col min="6" max="6" width="25.00390625" style="0" customWidth="1"/>
    <col min="7" max="7" width="41.25390625" style="80" customWidth="1"/>
  </cols>
  <sheetData>
    <row r="1" spans="1:7" ht="31.5" customHeight="1">
      <c r="A1" s="81" t="s">
        <v>0</v>
      </c>
      <c r="B1" s="82"/>
      <c r="C1" s="82"/>
      <c r="D1" s="83"/>
      <c r="E1" s="84"/>
      <c r="F1" s="84"/>
      <c r="G1" s="85"/>
    </row>
    <row r="2" spans="1:7" ht="31.5">
      <c r="A2" s="86" t="s">
        <v>1</v>
      </c>
      <c r="B2" s="86"/>
      <c r="C2" s="86"/>
      <c r="D2" s="87"/>
      <c r="E2" s="88"/>
      <c r="F2" s="88"/>
      <c r="G2" s="86"/>
    </row>
    <row r="3" spans="1:7" ht="34.5" customHeight="1">
      <c r="A3" s="89"/>
      <c r="B3" s="90"/>
      <c r="C3" s="90"/>
      <c r="D3" s="91"/>
      <c r="E3" s="92"/>
      <c r="F3" s="92"/>
      <c r="G3" s="93" t="s">
        <v>2</v>
      </c>
    </row>
    <row r="4" spans="1:7" ht="34.5" customHeight="1">
      <c r="A4" s="94" t="s">
        <v>3</v>
      </c>
      <c r="B4" s="94" t="s">
        <v>4</v>
      </c>
      <c r="C4" s="94" t="s">
        <v>5</v>
      </c>
      <c r="D4" s="95" t="s">
        <v>6</v>
      </c>
      <c r="E4" s="96" t="s">
        <v>7</v>
      </c>
      <c r="F4" s="97" t="s">
        <v>8</v>
      </c>
      <c r="G4" s="94" t="s">
        <v>9</v>
      </c>
    </row>
    <row r="5" spans="1:7" ht="48.75" customHeight="1">
      <c r="A5" s="94" t="s">
        <v>10</v>
      </c>
      <c r="B5" s="94"/>
      <c r="C5" s="94"/>
      <c r="D5" s="95">
        <f>D6+D8+D11</f>
        <v>155.11</v>
      </c>
      <c r="E5" s="96"/>
      <c r="F5" s="97"/>
      <c r="G5" s="94" t="s">
        <v>11</v>
      </c>
    </row>
    <row r="6" spans="1:7" ht="34.5" customHeight="1">
      <c r="A6" s="98" t="s">
        <v>12</v>
      </c>
      <c r="B6" s="98" t="s">
        <v>13</v>
      </c>
      <c r="C6" s="99" t="s">
        <v>14</v>
      </c>
      <c r="D6" s="100">
        <f>D7</f>
        <v>60</v>
      </c>
      <c r="E6" s="101" t="s">
        <v>15</v>
      </c>
      <c r="F6" s="101"/>
      <c r="G6" s="102"/>
    </row>
    <row r="7" spans="1:7" ht="34.5" customHeight="1">
      <c r="A7" s="98"/>
      <c r="B7" s="98"/>
      <c r="C7" s="101" t="s">
        <v>16</v>
      </c>
      <c r="D7" s="101">
        <v>60</v>
      </c>
      <c r="E7" s="101"/>
      <c r="F7" s="101" t="s">
        <v>17</v>
      </c>
      <c r="G7" s="102" t="s">
        <v>18</v>
      </c>
    </row>
    <row r="8" spans="1:7" ht="34.5" customHeight="1">
      <c r="A8" s="98"/>
      <c r="B8" s="103" t="s">
        <v>19</v>
      </c>
      <c r="C8" s="100" t="s">
        <v>14</v>
      </c>
      <c r="D8" s="100">
        <f>D9+D10</f>
        <v>42.91</v>
      </c>
      <c r="E8" s="101" t="s">
        <v>15</v>
      </c>
      <c r="F8" s="101"/>
      <c r="G8" s="102"/>
    </row>
    <row r="9" spans="1:7" ht="34.5" customHeight="1">
      <c r="A9" s="98"/>
      <c r="B9" s="98"/>
      <c r="C9" s="101" t="s">
        <v>20</v>
      </c>
      <c r="D9" s="101">
        <v>38</v>
      </c>
      <c r="E9" s="101"/>
      <c r="F9" s="101" t="s">
        <v>17</v>
      </c>
      <c r="G9" s="102" t="s">
        <v>21</v>
      </c>
    </row>
    <row r="10" spans="1:7" ht="34.5" customHeight="1">
      <c r="A10" s="104"/>
      <c r="B10" s="104"/>
      <c r="C10" s="101" t="s">
        <v>22</v>
      </c>
      <c r="D10" s="101">
        <v>4.91</v>
      </c>
      <c r="E10" s="101"/>
      <c r="F10" s="101" t="s">
        <v>23</v>
      </c>
      <c r="G10" s="102" t="s">
        <v>24</v>
      </c>
    </row>
    <row r="11" spans="1:7" ht="34.5" customHeight="1">
      <c r="A11" s="103" t="s">
        <v>25</v>
      </c>
      <c r="B11" s="103" t="s">
        <v>19</v>
      </c>
      <c r="C11" s="100" t="s">
        <v>14</v>
      </c>
      <c r="D11" s="100">
        <f>D12+D13</f>
        <v>52.2</v>
      </c>
      <c r="E11" s="101" t="s">
        <v>15</v>
      </c>
      <c r="F11" s="101"/>
      <c r="G11" s="102"/>
    </row>
    <row r="12" spans="1:7" ht="34.5" customHeight="1">
      <c r="A12" s="105"/>
      <c r="B12" s="105"/>
      <c r="C12" s="101" t="s">
        <v>26</v>
      </c>
      <c r="D12" s="101">
        <v>50</v>
      </c>
      <c r="E12" s="101"/>
      <c r="F12" s="101" t="s">
        <v>17</v>
      </c>
      <c r="G12" s="102" t="s">
        <v>27</v>
      </c>
    </row>
    <row r="13" spans="1:7" ht="34.5" customHeight="1">
      <c r="A13" s="104"/>
      <c r="B13" s="104"/>
      <c r="C13" s="101" t="s">
        <v>28</v>
      </c>
      <c r="D13" s="101">
        <v>2.2</v>
      </c>
      <c r="E13" s="101"/>
      <c r="F13" s="101" t="s">
        <v>17</v>
      </c>
      <c r="G13" s="102" t="s">
        <v>29</v>
      </c>
    </row>
  </sheetData>
  <sheetProtection/>
  <mergeCells count="7">
    <mergeCell ref="A2:G2"/>
    <mergeCell ref="A5:C5"/>
    <mergeCell ref="A6:A10"/>
    <mergeCell ref="A11:A13"/>
    <mergeCell ref="B6:B7"/>
    <mergeCell ref="B8:B10"/>
    <mergeCell ref="B11:B13"/>
  </mergeCells>
  <printOptions/>
  <pageMargins left="0.7513888888888889" right="0.7513888888888889" top="0.66875" bottom="0.6298611111111111" header="0.5" footer="0.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SheetLayoutView="100" workbookViewId="0" topLeftCell="A1">
      <pane ySplit="5" topLeftCell="A6" activePane="bottomLeft" state="frozen"/>
      <selection pane="bottomLeft" activeCell="B8" sqref="B8:G8"/>
    </sheetView>
  </sheetViews>
  <sheetFormatPr defaultColWidth="9.00390625" defaultRowHeight="39.75" customHeight="1"/>
  <cols>
    <col min="1" max="1" width="3.00390625" style="7" customWidth="1"/>
    <col min="2" max="2" width="4.75390625" style="4" customWidth="1"/>
    <col min="3" max="3" width="10.875" style="8" customWidth="1"/>
    <col min="4" max="4" width="8.125" style="8" customWidth="1"/>
    <col min="5" max="5" width="8.375" style="8" customWidth="1"/>
    <col min="6" max="6" width="18.50390625" style="4" customWidth="1"/>
    <col min="7" max="7" width="7.25390625" style="1" customWidth="1"/>
    <col min="8" max="8" width="14.125" style="1" customWidth="1"/>
    <col min="9" max="9" width="10.00390625" style="9" customWidth="1"/>
    <col min="10" max="10" width="8.50390625" style="9" customWidth="1"/>
    <col min="11" max="11" width="7.875" style="9" customWidth="1"/>
    <col min="12" max="12" width="8.50390625" style="9" customWidth="1"/>
    <col min="13" max="13" width="8.375" style="9" customWidth="1"/>
    <col min="14" max="14" width="7.625" style="9" customWidth="1"/>
    <col min="15" max="15" width="5.625" style="1" customWidth="1"/>
    <col min="16" max="16" width="7.00390625" style="1" customWidth="1"/>
    <col min="17" max="17" width="7.25390625" style="1" customWidth="1"/>
    <col min="18" max="18" width="14.125" style="1" customWidth="1"/>
    <col min="19" max="19" width="11.50390625" style="1" hidden="1" customWidth="1"/>
    <col min="20" max="20" width="11.50390625" style="1" customWidth="1"/>
    <col min="21" max="21" width="10.375" style="8" bestFit="1" customWidth="1"/>
    <col min="22" max="22" width="12.625" style="1" bestFit="1" customWidth="1"/>
    <col min="23" max="23" width="9.00390625" style="1" customWidth="1"/>
    <col min="24" max="24" width="12.625" style="1" bestFit="1" customWidth="1"/>
    <col min="25" max="16384" width="9.00390625" style="1" customWidth="1"/>
  </cols>
  <sheetData>
    <row r="1" spans="1:21" s="1" customFormat="1" ht="21" customHeight="1">
      <c r="A1" s="10"/>
      <c r="B1" s="11" t="s">
        <v>30</v>
      </c>
      <c r="C1" s="12"/>
      <c r="D1" s="13"/>
      <c r="E1" s="8"/>
      <c r="F1" s="4"/>
      <c r="I1" s="9"/>
      <c r="J1" s="9"/>
      <c r="K1" s="9"/>
      <c r="L1" s="9"/>
      <c r="M1" s="9"/>
      <c r="N1" s="9"/>
      <c r="U1" s="8"/>
    </row>
    <row r="2" spans="1:21" s="1" customFormat="1" ht="30.75" customHeight="1">
      <c r="A2" s="10"/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64"/>
      <c r="T2" s="64"/>
      <c r="U2" s="8"/>
    </row>
    <row r="3" spans="1:21" s="1" customFormat="1" ht="19.5" customHeight="1">
      <c r="A3" s="15" t="s">
        <v>32</v>
      </c>
      <c r="B3" s="16" t="s">
        <v>33</v>
      </c>
      <c r="C3" s="16" t="s">
        <v>34</v>
      </c>
      <c r="D3" s="17" t="s">
        <v>35</v>
      </c>
      <c r="E3" s="17"/>
      <c r="F3" s="16" t="s">
        <v>36</v>
      </c>
      <c r="G3" s="18" t="s">
        <v>37</v>
      </c>
      <c r="H3" s="19" t="s">
        <v>38</v>
      </c>
      <c r="I3" s="44" t="s">
        <v>39</v>
      </c>
      <c r="J3" s="44"/>
      <c r="K3" s="44"/>
      <c r="L3" s="44"/>
      <c r="M3" s="44"/>
      <c r="N3" s="44"/>
      <c r="O3" s="44"/>
      <c r="P3" s="17" t="s">
        <v>40</v>
      </c>
      <c r="Q3" s="17" t="s">
        <v>41</v>
      </c>
      <c r="R3" s="65" t="s">
        <v>9</v>
      </c>
      <c r="S3" s="66"/>
      <c r="T3" s="66"/>
      <c r="U3" s="8"/>
    </row>
    <row r="4" spans="1:21" s="1" customFormat="1" ht="19.5" customHeight="1">
      <c r="A4" s="15"/>
      <c r="B4" s="16"/>
      <c r="C4" s="16"/>
      <c r="D4" s="20" t="s">
        <v>42</v>
      </c>
      <c r="E4" s="20" t="s">
        <v>43</v>
      </c>
      <c r="F4" s="16"/>
      <c r="G4" s="18"/>
      <c r="H4" s="19"/>
      <c r="I4" s="17" t="s">
        <v>44</v>
      </c>
      <c r="J4" s="45" t="s">
        <v>15</v>
      </c>
      <c r="K4" s="46"/>
      <c r="L4" s="46"/>
      <c r="M4" s="46"/>
      <c r="N4" s="47"/>
      <c r="O4" s="17" t="s">
        <v>45</v>
      </c>
      <c r="P4" s="17"/>
      <c r="Q4" s="17"/>
      <c r="R4" s="65"/>
      <c r="S4" s="66"/>
      <c r="T4" s="66"/>
      <c r="U4" s="8"/>
    </row>
    <row r="5" spans="1:25" s="1" customFormat="1" ht="36" customHeight="1">
      <c r="A5" s="15"/>
      <c r="B5" s="16"/>
      <c r="C5" s="16"/>
      <c r="D5" s="20"/>
      <c r="E5" s="20"/>
      <c r="F5" s="16"/>
      <c r="G5" s="18"/>
      <c r="H5" s="19"/>
      <c r="I5" s="17"/>
      <c r="J5" s="16" t="s">
        <v>46</v>
      </c>
      <c r="K5" s="16" t="s">
        <v>47</v>
      </c>
      <c r="L5" s="16" t="s">
        <v>48</v>
      </c>
      <c r="M5" s="16" t="s">
        <v>49</v>
      </c>
      <c r="N5" s="16" t="s">
        <v>14</v>
      </c>
      <c r="O5" s="17"/>
      <c r="P5" s="17"/>
      <c r="Q5" s="17"/>
      <c r="R5" s="65"/>
      <c r="S5" s="66"/>
      <c r="T5" s="66"/>
      <c r="U5" s="67"/>
      <c r="V5" s="68"/>
      <c r="W5" s="68"/>
      <c r="X5" s="68"/>
      <c r="Y5" s="68"/>
    </row>
    <row r="6" spans="1:25" s="1" customFormat="1" ht="129.75" customHeight="1">
      <c r="A6" s="15"/>
      <c r="B6" s="21" t="s">
        <v>50</v>
      </c>
      <c r="C6" s="22"/>
      <c r="D6" s="22"/>
      <c r="E6" s="22"/>
      <c r="F6" s="22"/>
      <c r="G6" s="22"/>
      <c r="H6" s="23"/>
      <c r="I6" s="17">
        <f aca="true" t="shared" si="0" ref="I6:N6">SUM(I7,I10)</f>
        <v>155.11</v>
      </c>
      <c r="J6" s="17">
        <f t="shared" si="0"/>
        <v>59</v>
      </c>
      <c r="K6" s="17">
        <f t="shared" si="0"/>
        <v>15</v>
      </c>
      <c r="L6" s="17">
        <f t="shared" si="0"/>
        <v>0</v>
      </c>
      <c r="M6" s="17">
        <f t="shared" si="0"/>
        <v>81.112925</v>
      </c>
      <c r="N6" s="17">
        <f t="shared" si="0"/>
        <v>155.11292500000002</v>
      </c>
      <c r="O6" s="17"/>
      <c r="P6" s="17"/>
      <c r="Q6" s="17"/>
      <c r="R6" s="69" t="s">
        <v>11</v>
      </c>
      <c r="S6" s="66"/>
      <c r="T6" s="66"/>
      <c r="U6" s="67"/>
      <c r="V6" s="68"/>
      <c r="W6" s="68"/>
      <c r="X6" s="68"/>
      <c r="Y6" s="68"/>
    </row>
    <row r="7" spans="1:21" s="2" customFormat="1" ht="33" customHeight="1">
      <c r="A7" s="24"/>
      <c r="B7" s="25" t="s">
        <v>13</v>
      </c>
      <c r="C7" s="25"/>
      <c r="D7" s="25"/>
      <c r="E7" s="25"/>
      <c r="F7" s="25"/>
      <c r="G7" s="25"/>
      <c r="H7" s="26"/>
      <c r="I7" s="48">
        <f aca="true" t="shared" si="1" ref="I7:N7">SUM(I8)</f>
        <v>60</v>
      </c>
      <c r="J7" s="48"/>
      <c r="K7" s="48"/>
      <c r="L7" s="48"/>
      <c r="M7" s="48">
        <f t="shared" si="1"/>
        <v>60</v>
      </c>
      <c r="N7" s="48">
        <f t="shared" si="1"/>
        <v>60</v>
      </c>
      <c r="O7" s="49"/>
      <c r="P7" s="26"/>
      <c r="Q7" s="70"/>
      <c r="R7" s="71"/>
      <c r="S7" s="72"/>
      <c r="T7" s="72"/>
      <c r="U7" s="73"/>
    </row>
    <row r="8" spans="1:21" s="3" customFormat="1" ht="34.5" customHeight="1">
      <c r="A8" s="24"/>
      <c r="B8" s="25" t="s">
        <v>16</v>
      </c>
      <c r="C8" s="25"/>
      <c r="D8" s="25"/>
      <c r="E8" s="25"/>
      <c r="F8" s="25"/>
      <c r="G8" s="25"/>
      <c r="H8" s="25"/>
      <c r="I8" s="48">
        <f aca="true" t="shared" si="2" ref="I8:N8">SUM(I9:I9)</f>
        <v>60</v>
      </c>
      <c r="J8" s="48"/>
      <c r="K8" s="48"/>
      <c r="L8" s="48"/>
      <c r="M8" s="48">
        <f t="shared" si="2"/>
        <v>60</v>
      </c>
      <c r="N8" s="48">
        <f t="shared" si="2"/>
        <v>60</v>
      </c>
      <c r="O8" s="49"/>
      <c r="P8" s="26"/>
      <c r="Q8" s="70"/>
      <c r="R8" s="71"/>
      <c r="S8" s="72"/>
      <c r="T8" s="72"/>
      <c r="U8" s="73"/>
    </row>
    <row r="9" spans="1:21" s="3" customFormat="1" ht="241.5" customHeight="1">
      <c r="A9" s="24">
        <v>1</v>
      </c>
      <c r="B9" s="27" t="s">
        <v>12</v>
      </c>
      <c r="C9" s="28" t="s">
        <v>51</v>
      </c>
      <c r="D9" s="29" t="s">
        <v>52</v>
      </c>
      <c r="E9" s="29" t="s">
        <v>53</v>
      </c>
      <c r="F9" s="27" t="s">
        <v>54</v>
      </c>
      <c r="G9" s="29" t="s">
        <v>55</v>
      </c>
      <c r="H9" s="30" t="s">
        <v>56</v>
      </c>
      <c r="I9" s="37">
        <v>60</v>
      </c>
      <c r="J9" s="37"/>
      <c r="K9" s="48"/>
      <c r="L9" s="48"/>
      <c r="M9" s="37">
        <v>60</v>
      </c>
      <c r="N9" s="37">
        <v>60</v>
      </c>
      <c r="O9" s="49"/>
      <c r="P9" s="29" t="s">
        <v>13</v>
      </c>
      <c r="Q9" s="28" t="s">
        <v>57</v>
      </c>
      <c r="R9" s="71" t="s">
        <v>18</v>
      </c>
      <c r="S9" s="74" t="s">
        <v>58</v>
      </c>
      <c r="T9" s="72"/>
      <c r="U9" s="73"/>
    </row>
    <row r="10" spans="1:21" s="3" customFormat="1" ht="42" customHeight="1">
      <c r="A10" s="24"/>
      <c r="B10" s="31" t="s">
        <v>19</v>
      </c>
      <c r="C10" s="32"/>
      <c r="D10" s="32"/>
      <c r="E10" s="32"/>
      <c r="F10" s="32"/>
      <c r="G10" s="33"/>
      <c r="H10" s="15"/>
      <c r="I10" s="26">
        <f aca="true" t="shared" si="3" ref="I10:K10">SUM(I11,I15,I17,I19)</f>
        <v>95.11</v>
      </c>
      <c r="J10" s="26">
        <f t="shared" si="3"/>
        <v>59</v>
      </c>
      <c r="K10" s="26">
        <f t="shared" si="3"/>
        <v>15</v>
      </c>
      <c r="L10" s="48"/>
      <c r="M10" s="26">
        <f>SUM(M11,M15,M17,M19)</f>
        <v>21.112925</v>
      </c>
      <c r="N10" s="26">
        <f>SUM(N11,N15,N17,N19)</f>
        <v>95.112925</v>
      </c>
      <c r="O10" s="49"/>
      <c r="P10" s="50"/>
      <c r="Q10" s="75"/>
      <c r="R10" s="71"/>
      <c r="S10" s="72"/>
      <c r="T10" s="72"/>
      <c r="U10" s="73"/>
    </row>
    <row r="11" spans="1:21" s="3" customFormat="1" ht="31.5" customHeight="1">
      <c r="A11" s="24"/>
      <c r="B11" s="25" t="s">
        <v>20</v>
      </c>
      <c r="C11" s="25"/>
      <c r="D11" s="25"/>
      <c r="E11" s="25"/>
      <c r="F11" s="25"/>
      <c r="G11" s="25"/>
      <c r="H11" s="25"/>
      <c r="I11" s="48">
        <f aca="true" t="shared" si="4" ref="I11:K11">SUM(I12:I14)</f>
        <v>38</v>
      </c>
      <c r="J11" s="48">
        <f t="shared" si="4"/>
        <v>16.89</v>
      </c>
      <c r="K11" s="48">
        <f t="shared" si="4"/>
        <v>0</v>
      </c>
      <c r="L11" s="48"/>
      <c r="M11" s="48">
        <f>SUM(M12:M14)</f>
        <v>21.112925</v>
      </c>
      <c r="N11" s="48">
        <f>SUM(N12:N14)</f>
        <v>38.002925000000005</v>
      </c>
      <c r="O11" s="49"/>
      <c r="P11" s="26"/>
      <c r="Q11" s="70"/>
      <c r="R11" s="71"/>
      <c r="S11" s="72"/>
      <c r="T11" s="72"/>
      <c r="U11" s="73"/>
    </row>
    <row r="12" spans="1:19" ht="84" customHeight="1">
      <c r="A12" s="34">
        <v>2</v>
      </c>
      <c r="B12" s="27" t="s">
        <v>12</v>
      </c>
      <c r="C12" s="29" t="s">
        <v>59</v>
      </c>
      <c r="D12" s="29" t="s">
        <v>60</v>
      </c>
      <c r="E12" s="29" t="s">
        <v>61</v>
      </c>
      <c r="F12" s="29" t="s">
        <v>62</v>
      </c>
      <c r="G12" s="29" t="s">
        <v>63</v>
      </c>
      <c r="H12" s="30" t="s">
        <v>64</v>
      </c>
      <c r="I12" s="37">
        <v>22</v>
      </c>
      <c r="J12" s="37">
        <v>0.89</v>
      </c>
      <c r="K12" s="51"/>
      <c r="L12" s="52"/>
      <c r="M12" s="37">
        <v>21.112925</v>
      </c>
      <c r="N12" s="37">
        <f>SUM(J12:M12)</f>
        <v>22.002925</v>
      </c>
      <c r="O12" s="53"/>
      <c r="P12" s="29" t="s">
        <v>19</v>
      </c>
      <c r="Q12" s="29" t="s">
        <v>65</v>
      </c>
      <c r="R12" s="71" t="s">
        <v>66</v>
      </c>
      <c r="S12" s="76" t="s">
        <v>58</v>
      </c>
    </row>
    <row r="13" spans="1:18" ht="66" customHeight="1">
      <c r="A13" s="34">
        <v>3</v>
      </c>
      <c r="B13" s="27" t="s">
        <v>12</v>
      </c>
      <c r="C13" s="35" t="s">
        <v>67</v>
      </c>
      <c r="D13" s="29" t="s">
        <v>68</v>
      </c>
      <c r="E13" s="29" t="s">
        <v>69</v>
      </c>
      <c r="F13" s="27" t="s">
        <v>70</v>
      </c>
      <c r="G13" s="29" t="s">
        <v>71</v>
      </c>
      <c r="H13" s="29" t="s">
        <v>72</v>
      </c>
      <c r="I13" s="54">
        <v>8</v>
      </c>
      <c r="J13" s="37">
        <v>8</v>
      </c>
      <c r="K13" s="37"/>
      <c r="L13" s="37"/>
      <c r="M13" s="37"/>
      <c r="N13" s="52">
        <f>SUM(J13:M13)</f>
        <v>8</v>
      </c>
      <c r="O13" s="55"/>
      <c r="P13" s="29" t="s">
        <v>19</v>
      </c>
      <c r="Q13" s="29" t="s">
        <v>73</v>
      </c>
      <c r="R13" s="71" t="s">
        <v>74</v>
      </c>
    </row>
    <row r="14" spans="1:18" ht="60" customHeight="1">
      <c r="A14" s="34">
        <v>4</v>
      </c>
      <c r="B14" s="27" t="s">
        <v>12</v>
      </c>
      <c r="C14" s="29" t="s">
        <v>75</v>
      </c>
      <c r="D14" s="29" t="s">
        <v>76</v>
      </c>
      <c r="E14" s="29" t="s">
        <v>77</v>
      </c>
      <c r="F14" s="29" t="s">
        <v>78</v>
      </c>
      <c r="G14" s="29" t="s">
        <v>71</v>
      </c>
      <c r="H14" s="29" t="s">
        <v>79</v>
      </c>
      <c r="I14" s="54">
        <v>8</v>
      </c>
      <c r="J14" s="37">
        <v>8</v>
      </c>
      <c r="K14" s="37"/>
      <c r="L14" s="37"/>
      <c r="M14" s="37"/>
      <c r="N14" s="52">
        <f>SUM(J14:M14)</f>
        <v>8</v>
      </c>
      <c r="O14" s="55"/>
      <c r="P14" s="29" t="s">
        <v>19</v>
      </c>
      <c r="Q14" s="29" t="s">
        <v>65</v>
      </c>
      <c r="R14" s="71" t="s">
        <v>74</v>
      </c>
    </row>
    <row r="15" spans="1:21" s="3" customFormat="1" ht="31.5" customHeight="1">
      <c r="A15" s="24"/>
      <c r="B15" s="31" t="s">
        <v>22</v>
      </c>
      <c r="C15" s="32"/>
      <c r="D15" s="32"/>
      <c r="E15" s="32"/>
      <c r="F15" s="32"/>
      <c r="G15" s="33"/>
      <c r="H15" s="15"/>
      <c r="I15" s="26">
        <f aca="true" t="shared" si="5" ref="I15:N15">SUM(I16)</f>
        <v>4.91</v>
      </c>
      <c r="J15" s="26">
        <f t="shared" si="5"/>
        <v>4.91</v>
      </c>
      <c r="K15" s="48"/>
      <c r="L15" s="56"/>
      <c r="M15" s="48"/>
      <c r="N15" s="26">
        <f t="shared" si="5"/>
        <v>4.91</v>
      </c>
      <c r="O15" s="49"/>
      <c r="P15" s="50"/>
      <c r="Q15" s="75"/>
      <c r="R15" s="71"/>
      <c r="S15" s="72"/>
      <c r="T15" s="72"/>
      <c r="U15" s="73"/>
    </row>
    <row r="16" spans="1:18" ht="118.5" customHeight="1">
      <c r="A16" s="34">
        <v>5</v>
      </c>
      <c r="B16" s="27" t="s">
        <v>12</v>
      </c>
      <c r="C16" s="27" t="s">
        <v>22</v>
      </c>
      <c r="D16" s="29" t="s">
        <v>80</v>
      </c>
      <c r="E16" s="36"/>
      <c r="F16" s="37" t="s">
        <v>81</v>
      </c>
      <c r="G16" s="29" t="s">
        <v>82</v>
      </c>
      <c r="H16" s="29" t="s">
        <v>83</v>
      </c>
      <c r="I16" s="37">
        <v>4.91</v>
      </c>
      <c r="J16" s="37">
        <v>4.91</v>
      </c>
      <c r="K16" s="37"/>
      <c r="L16" s="57"/>
      <c r="M16" s="37"/>
      <c r="N16" s="52">
        <f>SUM(J16:M16)</f>
        <v>4.91</v>
      </c>
      <c r="O16" s="55"/>
      <c r="P16" s="29" t="s">
        <v>19</v>
      </c>
      <c r="Q16" s="29" t="s">
        <v>84</v>
      </c>
      <c r="R16" s="71" t="s">
        <v>24</v>
      </c>
    </row>
    <row r="17" spans="1:21" s="2" customFormat="1" ht="31.5" customHeight="1">
      <c r="A17" s="34"/>
      <c r="B17" s="25" t="s">
        <v>85</v>
      </c>
      <c r="C17" s="25"/>
      <c r="D17" s="25"/>
      <c r="E17" s="25"/>
      <c r="F17" s="25"/>
      <c r="G17" s="25"/>
      <c r="H17" s="15"/>
      <c r="I17" s="58">
        <f aca="true" t="shared" si="6" ref="I17:K17">SUM(I18)</f>
        <v>50</v>
      </c>
      <c r="J17" s="58">
        <f t="shared" si="6"/>
        <v>37.2</v>
      </c>
      <c r="K17" s="58">
        <f t="shared" si="6"/>
        <v>12.8</v>
      </c>
      <c r="L17" s="59"/>
      <c r="M17" s="60"/>
      <c r="N17" s="58">
        <f>SUM(N18)</f>
        <v>50</v>
      </c>
      <c r="O17" s="41"/>
      <c r="P17" s="61"/>
      <c r="Q17" s="61"/>
      <c r="R17" s="71"/>
      <c r="U17" s="73"/>
    </row>
    <row r="18" spans="1:21" s="4" customFormat="1" ht="111.75" customHeight="1">
      <c r="A18" s="34">
        <v>6</v>
      </c>
      <c r="B18" s="29" t="s">
        <v>25</v>
      </c>
      <c r="C18" s="28" t="s">
        <v>86</v>
      </c>
      <c r="D18" s="29" t="s">
        <v>68</v>
      </c>
      <c r="E18" s="29" t="s">
        <v>87</v>
      </c>
      <c r="F18" s="28" t="s">
        <v>88</v>
      </c>
      <c r="G18" s="29" t="s">
        <v>63</v>
      </c>
      <c r="H18" s="29" t="s">
        <v>89</v>
      </c>
      <c r="I18" s="52">
        <v>50</v>
      </c>
      <c r="J18" s="52">
        <v>37.2</v>
      </c>
      <c r="K18" s="52">
        <v>12.8</v>
      </c>
      <c r="L18" s="52"/>
      <c r="M18" s="52"/>
      <c r="N18" s="52">
        <f>SUM(J18:M18)</f>
        <v>50</v>
      </c>
      <c r="O18" s="62"/>
      <c r="P18" s="29" t="s">
        <v>19</v>
      </c>
      <c r="Q18" s="29" t="s">
        <v>90</v>
      </c>
      <c r="R18" s="71" t="s">
        <v>27</v>
      </c>
      <c r="S18" s="76" t="s">
        <v>58</v>
      </c>
      <c r="U18" s="77"/>
    </row>
    <row r="19" spans="1:21" s="5" customFormat="1" ht="39.75" customHeight="1">
      <c r="A19" s="34"/>
      <c r="B19" s="38" t="s">
        <v>28</v>
      </c>
      <c r="C19" s="39"/>
      <c r="D19" s="39"/>
      <c r="E19" s="39"/>
      <c r="F19" s="40"/>
      <c r="G19" s="41"/>
      <c r="H19" s="42"/>
      <c r="I19" s="59">
        <f aca="true" t="shared" si="7" ref="I19:N19">SUM(I20)</f>
        <v>2.2</v>
      </c>
      <c r="J19" s="59"/>
      <c r="K19" s="59">
        <f t="shared" si="7"/>
        <v>2.2</v>
      </c>
      <c r="L19" s="59"/>
      <c r="M19" s="59"/>
      <c r="N19" s="59">
        <f t="shared" si="7"/>
        <v>2.2</v>
      </c>
      <c r="O19" s="42"/>
      <c r="P19" s="42"/>
      <c r="Q19" s="42"/>
      <c r="R19" s="42"/>
      <c r="U19" s="78"/>
    </row>
    <row r="20" spans="1:19" s="6" customFormat="1" ht="79.5" customHeight="1">
      <c r="A20" s="43">
        <v>7</v>
      </c>
      <c r="B20" s="29" t="s">
        <v>25</v>
      </c>
      <c r="C20" s="29" t="s">
        <v>91</v>
      </c>
      <c r="D20" s="29" t="s">
        <v>52</v>
      </c>
      <c r="E20" s="29" t="s">
        <v>92</v>
      </c>
      <c r="F20" s="29" t="s">
        <v>93</v>
      </c>
      <c r="G20" s="27" t="s">
        <v>71</v>
      </c>
      <c r="H20" s="29" t="s">
        <v>94</v>
      </c>
      <c r="I20" s="54">
        <v>2.2</v>
      </c>
      <c r="J20" s="37"/>
      <c r="K20" s="37">
        <v>2.2</v>
      </c>
      <c r="L20" s="37"/>
      <c r="M20" s="37"/>
      <c r="N20" s="54">
        <f>J20+K20+L20+M20</f>
        <v>2.2</v>
      </c>
      <c r="O20" s="29"/>
      <c r="P20" s="29" t="s">
        <v>19</v>
      </c>
      <c r="Q20" s="29" t="s">
        <v>95</v>
      </c>
      <c r="R20" s="61" t="s">
        <v>96</v>
      </c>
      <c r="S20" s="79"/>
    </row>
    <row r="21" ht="39.75" customHeight="1">
      <c r="I21" s="63"/>
    </row>
  </sheetData>
  <sheetProtection/>
  <mergeCells count="26">
    <mergeCell ref="B1:C1"/>
    <mergeCell ref="B2:R2"/>
    <mergeCell ref="D3:E3"/>
    <mergeCell ref="I3:O3"/>
    <mergeCell ref="J4:N4"/>
    <mergeCell ref="B6:H6"/>
    <mergeCell ref="B7:G7"/>
    <mergeCell ref="B8:G8"/>
    <mergeCell ref="B10:G10"/>
    <mergeCell ref="B11:G11"/>
    <mergeCell ref="B15:G15"/>
    <mergeCell ref="B17:G17"/>
    <mergeCell ref="B19:F19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dataValidations count="1">
    <dataValidation type="list" allowBlank="1" showInputMessage="1" showErrorMessage="1" sqref="C16">
      <formula1>INDIRECT($B16)</formula1>
    </dataValidation>
  </dataValidations>
  <printOptions/>
  <pageMargins left="0.3145833333333333" right="0.275" top="0.6298611111111111" bottom="0.39305555555555555" header="0.5" footer="0.275"/>
  <pageSetup firstPageNumber="4" useFirstPageNumber="1" fitToHeight="0" fitToWidth="1" horizontalDpi="600" verticalDpi="600" orientation="landscape" paperSize="9" scale="90"/>
  <ignoredErrors>
    <ignoredError sqref="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2018-01-16T08:19:12Z</cp:lastPrinted>
  <dcterms:created xsi:type="dcterms:W3CDTF">2017-08-15T01:24:15Z</dcterms:created>
  <dcterms:modified xsi:type="dcterms:W3CDTF">2020-10-09T06:57:26Z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