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2" sheetId="5" r:id="rId1"/>
    <sheet name="Sheet2" sheetId="6" r:id="rId2"/>
    <sheet name="Sheet1" sheetId="3" state="hidden" r:id="rId3"/>
  </sheets>
  <calcPr calcId="144525"/>
</workbook>
</file>

<file path=xl/sharedStrings.xml><?xml version="1.0" encoding="utf-8"?>
<sst xmlns="http://schemas.openxmlformats.org/spreadsheetml/2006/main" count="56" uniqueCount="51">
  <si>
    <t>附件：</t>
  </si>
  <si>
    <t>吴堡县2019年产业项目财政涉农整合资金分配明细表</t>
  </si>
  <si>
    <t>单位：万元</t>
  </si>
  <si>
    <t>资金拨付部门</t>
  </si>
  <si>
    <t>计划下达</t>
  </si>
  <si>
    <t>盘活审计整改滞留资金</t>
  </si>
  <si>
    <t>本次下达</t>
  </si>
  <si>
    <t>项目内容</t>
  </si>
  <si>
    <t>备注</t>
  </si>
  <si>
    <t>扶贫办</t>
  </si>
  <si>
    <t>郭家腰村移民区水毁工程质量保证金2万元
培训费10万元
产业小型配套基础设施5.52万元</t>
  </si>
  <si>
    <t>列“2130505 生产发展”科目</t>
  </si>
  <si>
    <t>序号</t>
  </si>
  <si>
    <t>资金性质</t>
  </si>
  <si>
    <t>资金来源情况</t>
  </si>
  <si>
    <t>资金级次</t>
  </si>
  <si>
    <t>小计</t>
  </si>
  <si>
    <t>下达资金</t>
  </si>
  <si>
    <t>差额</t>
  </si>
  <si>
    <t>资金下达文号</t>
  </si>
  <si>
    <t>项目名称</t>
  </si>
  <si>
    <t>中央</t>
  </si>
  <si>
    <t>省级</t>
  </si>
  <si>
    <t>市级</t>
  </si>
  <si>
    <t>县级</t>
  </si>
  <si>
    <t>整合资金</t>
  </si>
  <si>
    <t>榆政财综发（2018）54号</t>
  </si>
  <si>
    <t>关于下达2018年农村饮水安全脱贫攻坚市级配套资金的通知</t>
  </si>
  <si>
    <t>吴政财发（2019）36号</t>
  </si>
  <si>
    <t>关于调整使用2017年川口村毛主席东渡纪念公园项目资金的通知</t>
  </si>
  <si>
    <t>财政专项</t>
  </si>
  <si>
    <t>榆政财农发（2019）23号</t>
  </si>
  <si>
    <t>关于下达2019年第一批市级财政专项扶贫资金的通知</t>
  </si>
  <si>
    <t>榆政财农发（2019）31号</t>
  </si>
  <si>
    <t>关于下达2019年市级精准脱贫（苹果产业）专项资金的通知</t>
  </si>
  <si>
    <t>榆政财农发（2019）33号</t>
  </si>
  <si>
    <t>关于下达2019年第二批省级财政专项扶贫资金（发展资金）预算的通知</t>
  </si>
  <si>
    <t>榆政财预发（2019）51号</t>
  </si>
  <si>
    <t>关于下达2019年振南扶贫专项资金的通知</t>
  </si>
  <si>
    <t>吴政财发（2019）25号</t>
  </si>
  <si>
    <t>关于下达2019年县级财政专项扶贫资金的通知</t>
  </si>
  <si>
    <t>总计</t>
  </si>
  <si>
    <t>榆政财农综发（2018）30号</t>
  </si>
  <si>
    <t>榆政财农发（2018）70号</t>
  </si>
  <si>
    <t>榆政财农发（2018）24号</t>
  </si>
  <si>
    <t>榆政财农发（2018）81号</t>
  </si>
  <si>
    <t>榆政财综发（2017）41号</t>
  </si>
  <si>
    <t>榆政财农发（2018）78号</t>
  </si>
  <si>
    <t>榆政财农发（2018）84号</t>
  </si>
  <si>
    <t>榆政财社发（2018）121号</t>
  </si>
  <si>
    <t>榆政财农发（2018）108号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</si>
</sst>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15" zoomScaleNormal="115" workbookViewId="0">
      <selection activeCell="E11" sqref="E11"/>
    </sheetView>
  </sheetViews>
  <sheetFormatPr defaultColWidth="10.25" defaultRowHeight="36" customHeight="1" outlineLevelCol="5"/>
  <cols>
    <col min="1" max="1" width="15.975" style="1" customWidth="1"/>
    <col min="2" max="2" width="17.0583333333333" style="1" customWidth="1"/>
    <col min="3" max="3" width="25.075" style="1" customWidth="1"/>
    <col min="4" max="4" width="17.0583333333333" style="1" customWidth="1"/>
    <col min="5" max="5" width="34.4583333333333" style="1" customWidth="1"/>
    <col min="6" max="6" width="21.2083333333333" style="1" customWidth="1"/>
    <col min="7" max="16383" width="10.25" style="1" customWidth="1"/>
    <col min="16384" max="16384" width="10.25" style="1"/>
  </cols>
  <sheetData>
    <row r="1" ht="15" customHeight="1"/>
    <row r="2" ht="15" customHeight="1" spans="1:4">
      <c r="A2" s="26" t="s">
        <v>0</v>
      </c>
      <c r="B2" s="26"/>
      <c r="C2" s="26"/>
      <c r="D2" s="27"/>
    </row>
    <row r="3" ht="15" customHeight="1" spans="1:6">
      <c r="A3" s="28" t="s">
        <v>1</v>
      </c>
      <c r="B3" s="28"/>
      <c r="C3" s="28"/>
      <c r="D3" s="28"/>
      <c r="E3" s="28"/>
      <c r="F3" s="28"/>
    </row>
    <row r="4" ht="15" customHeight="1" spans="1:6">
      <c r="A4" s="28"/>
      <c r="B4" s="28"/>
      <c r="C4" s="28"/>
      <c r="D4" s="28"/>
      <c r="E4" s="28"/>
      <c r="F4" s="28"/>
    </row>
    <row r="5" ht="15" customHeight="1" spans="1:6">
      <c r="A5" s="28"/>
      <c r="B5" s="28"/>
      <c r="C5" s="28"/>
      <c r="D5" s="28"/>
      <c r="E5" s="28"/>
      <c r="F5" s="28"/>
    </row>
    <row r="6" ht="15" customHeight="1" spans="1:6">
      <c r="A6" s="29"/>
      <c r="B6" s="29"/>
      <c r="C6" s="29"/>
      <c r="D6" s="30"/>
      <c r="F6" s="31" t="s">
        <v>2</v>
      </c>
    </row>
    <row r="7" s="25" customFormat="1" ht="73" customHeight="1" spans="1:6">
      <c r="A7" s="32" t="s">
        <v>3</v>
      </c>
      <c r="B7" s="33" t="s">
        <v>4</v>
      </c>
      <c r="C7" s="33" t="s">
        <v>5</v>
      </c>
      <c r="D7" s="33" t="s">
        <v>6</v>
      </c>
      <c r="E7" s="32" t="s">
        <v>7</v>
      </c>
      <c r="F7" s="32" t="s">
        <v>8</v>
      </c>
    </row>
    <row r="8" s="25" customFormat="1" ht="116" customHeight="1" spans="1:6">
      <c r="A8" s="34" t="s">
        <v>9</v>
      </c>
      <c r="B8" s="34">
        <v>17.52</v>
      </c>
      <c r="C8" s="34">
        <v>5.52</v>
      </c>
      <c r="D8" s="34">
        <f>B8-C8</f>
        <v>12</v>
      </c>
      <c r="E8" s="34" t="s">
        <v>10</v>
      </c>
      <c r="F8" s="35" t="s">
        <v>11</v>
      </c>
    </row>
    <row r="9" ht="15" customHeight="1"/>
    <row r="10" ht="15" customHeight="1"/>
    <row r="11" ht="15" customHeight="1"/>
    <row r="12" ht="15" customHeight="1"/>
  </sheetData>
  <mergeCells count="1">
    <mergeCell ref="A3:F5"/>
  </mergeCells>
  <pageMargins left="0.747916666666667" right="0.313888888888889" top="0.393055555555556" bottom="0.432638888888889" header="0.511805555555556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zoomScale="115" zoomScaleNormal="115" workbookViewId="0">
      <selection activeCell="C24" sqref="C24"/>
    </sheetView>
  </sheetViews>
  <sheetFormatPr defaultColWidth="9" defaultRowHeight="17" customHeight="1"/>
  <cols>
    <col min="1" max="1" width="3.225" customWidth="1"/>
    <col min="2" max="2" width="7.35" customWidth="1"/>
    <col min="3" max="3" width="19.5833333333333" customWidth="1"/>
    <col min="4" max="4" width="54.25" customWidth="1"/>
    <col min="5" max="8" width="9" hidden="1" customWidth="1"/>
    <col min="9" max="9" width="6.69166666666667" customWidth="1"/>
    <col min="10" max="10" width="7.50833333333333" customWidth="1"/>
    <col min="11" max="11" width="6.15" customWidth="1"/>
    <col min="12" max="12" width="7.36666666666667" customWidth="1"/>
    <col min="16" max="16" width="6.69166666666667" customWidth="1"/>
  </cols>
  <sheetData>
    <row r="1" customHeight="1" spans="1:16">
      <c r="A1" s="7" t="s">
        <v>12</v>
      </c>
      <c r="B1" s="7" t="s">
        <v>13</v>
      </c>
      <c r="C1" s="8" t="s">
        <v>14</v>
      </c>
      <c r="D1" s="8"/>
      <c r="E1" s="7" t="s">
        <v>15</v>
      </c>
      <c r="F1" s="7"/>
      <c r="G1" s="7"/>
      <c r="H1" s="7"/>
      <c r="I1" s="7" t="s">
        <v>16</v>
      </c>
      <c r="J1" s="7" t="s">
        <v>17</v>
      </c>
      <c r="K1" s="7"/>
      <c r="L1" s="7"/>
      <c r="M1" s="7"/>
      <c r="N1" s="7"/>
      <c r="O1" s="7"/>
      <c r="P1" s="7" t="s">
        <v>18</v>
      </c>
    </row>
    <row r="2" customHeight="1" spans="1:16">
      <c r="A2" s="7"/>
      <c r="B2" s="7"/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/>
      <c r="J2" s="7"/>
      <c r="K2" s="7"/>
      <c r="L2" s="7"/>
      <c r="M2" s="7"/>
      <c r="N2" s="7"/>
      <c r="O2" s="7"/>
      <c r="P2" s="7"/>
    </row>
    <row r="3" customHeight="1" spans="1:16">
      <c r="A3" s="9">
        <v>1</v>
      </c>
      <c r="B3" s="10" t="s">
        <v>25</v>
      </c>
      <c r="C3" s="10" t="s">
        <v>26</v>
      </c>
      <c r="D3" s="11" t="s">
        <v>27</v>
      </c>
      <c r="E3" s="9"/>
      <c r="F3" s="9"/>
      <c r="G3" s="9">
        <v>118.3</v>
      </c>
      <c r="H3" s="9"/>
      <c r="I3" s="9">
        <f t="shared" ref="I3:I9" si="0">SUM(E3:H3)</f>
        <v>118.3</v>
      </c>
      <c r="J3" s="9"/>
      <c r="K3" s="9"/>
      <c r="L3" s="9"/>
      <c r="M3" s="16">
        <v>118.3</v>
      </c>
      <c r="N3" s="17"/>
      <c r="O3" s="9">
        <f>SUM(J3:N3)</f>
        <v>118.3</v>
      </c>
      <c r="P3" s="9">
        <f>I3-O3</f>
        <v>0</v>
      </c>
    </row>
    <row r="4" customHeight="1" spans="1:16">
      <c r="A4" s="9">
        <v>2</v>
      </c>
      <c r="B4" s="10" t="s">
        <v>25</v>
      </c>
      <c r="C4" s="10" t="s">
        <v>28</v>
      </c>
      <c r="D4" s="11" t="s">
        <v>29</v>
      </c>
      <c r="E4" s="9"/>
      <c r="F4" s="9"/>
      <c r="G4" s="9"/>
      <c r="H4" s="9">
        <v>99.4</v>
      </c>
      <c r="I4" s="9">
        <f t="shared" si="0"/>
        <v>99.4</v>
      </c>
      <c r="J4" s="9"/>
      <c r="K4" s="9"/>
      <c r="L4" s="9"/>
      <c r="M4" s="18">
        <f>99.4-17.59</f>
        <v>81.81</v>
      </c>
      <c r="N4" s="17"/>
      <c r="O4" s="9">
        <f t="shared" ref="O4:O11" si="1">SUM(J4:N4)</f>
        <v>81.81</v>
      </c>
      <c r="P4" s="9">
        <f t="shared" ref="P4:P11" si="2">I4-O4</f>
        <v>17.59</v>
      </c>
    </row>
    <row r="5" customHeight="1" spans="1:16">
      <c r="A5" s="12">
        <v>4</v>
      </c>
      <c r="B5" s="10" t="s">
        <v>30</v>
      </c>
      <c r="C5" s="10" t="s">
        <v>31</v>
      </c>
      <c r="D5" s="10" t="s">
        <v>32</v>
      </c>
      <c r="E5" s="9"/>
      <c r="F5" s="9"/>
      <c r="G5" s="9">
        <v>1100</v>
      </c>
      <c r="H5" s="9"/>
      <c r="I5" s="9">
        <f t="shared" si="0"/>
        <v>1100</v>
      </c>
      <c r="J5" s="19">
        <f>1078.5-34.5</f>
        <v>1044</v>
      </c>
      <c r="K5" s="9"/>
      <c r="L5" s="9"/>
      <c r="M5" s="16">
        <v>4.35</v>
      </c>
      <c r="N5" s="20">
        <v>51.65</v>
      </c>
      <c r="O5" s="9">
        <f t="shared" si="1"/>
        <v>1100</v>
      </c>
      <c r="P5" s="9">
        <f t="shared" si="2"/>
        <v>0</v>
      </c>
    </row>
    <row r="6" customHeight="1" spans="1:16">
      <c r="A6" s="12">
        <v>5</v>
      </c>
      <c r="B6" s="10" t="s">
        <v>30</v>
      </c>
      <c r="C6" s="10" t="s">
        <v>33</v>
      </c>
      <c r="D6" s="10" t="s">
        <v>34</v>
      </c>
      <c r="E6" s="9"/>
      <c r="F6" s="9"/>
      <c r="G6" s="9">
        <v>200</v>
      </c>
      <c r="H6" s="9"/>
      <c r="I6" s="9">
        <f t="shared" si="0"/>
        <v>200</v>
      </c>
      <c r="J6" s="9"/>
      <c r="K6" s="9"/>
      <c r="L6" s="21"/>
      <c r="M6" s="9"/>
      <c r="N6" s="20">
        <v>200</v>
      </c>
      <c r="O6" s="9">
        <f t="shared" si="1"/>
        <v>200</v>
      </c>
      <c r="P6" s="9">
        <f t="shared" si="2"/>
        <v>0</v>
      </c>
    </row>
    <row r="7" customHeight="1" spans="1:16">
      <c r="A7" s="12">
        <v>6</v>
      </c>
      <c r="B7" s="10" t="s">
        <v>30</v>
      </c>
      <c r="C7" s="10" t="s">
        <v>35</v>
      </c>
      <c r="D7" s="10" t="s">
        <v>36</v>
      </c>
      <c r="E7" s="9"/>
      <c r="F7" s="9">
        <v>289</v>
      </c>
      <c r="G7" s="9"/>
      <c r="H7" s="9"/>
      <c r="I7" s="9">
        <f t="shared" si="0"/>
        <v>289</v>
      </c>
      <c r="J7" s="9"/>
      <c r="K7" s="22">
        <v>250</v>
      </c>
      <c r="L7" s="9"/>
      <c r="M7" s="16">
        <v>39</v>
      </c>
      <c r="N7" s="17"/>
      <c r="O7" s="9">
        <f t="shared" si="1"/>
        <v>289</v>
      </c>
      <c r="P7" s="9">
        <f t="shared" si="2"/>
        <v>0</v>
      </c>
    </row>
    <row r="8" customHeight="1" spans="1:16">
      <c r="A8" s="12">
        <v>7</v>
      </c>
      <c r="B8" s="10" t="s">
        <v>30</v>
      </c>
      <c r="C8" s="10" t="s">
        <v>37</v>
      </c>
      <c r="D8" s="10" t="s">
        <v>38</v>
      </c>
      <c r="E8" s="9"/>
      <c r="F8" s="9"/>
      <c r="G8" s="9">
        <v>400</v>
      </c>
      <c r="H8" s="9"/>
      <c r="I8" s="9">
        <f t="shared" si="0"/>
        <v>400</v>
      </c>
      <c r="J8" s="9"/>
      <c r="K8" s="9"/>
      <c r="L8" s="23">
        <v>248.4</v>
      </c>
      <c r="M8" s="9"/>
      <c r="N8" s="20">
        <v>151.6</v>
      </c>
      <c r="O8" s="9">
        <f t="shared" si="1"/>
        <v>400</v>
      </c>
      <c r="P8" s="9">
        <f t="shared" si="2"/>
        <v>0</v>
      </c>
    </row>
    <row r="9" customHeight="1" spans="1:16">
      <c r="A9" s="12">
        <v>8</v>
      </c>
      <c r="B9" s="10" t="s">
        <v>30</v>
      </c>
      <c r="C9" s="10" t="s">
        <v>39</v>
      </c>
      <c r="D9" s="10" t="s">
        <v>40</v>
      </c>
      <c r="E9" s="9"/>
      <c r="F9" s="9"/>
      <c r="G9" s="9"/>
      <c r="H9" s="9">
        <v>705</v>
      </c>
      <c r="I9" s="9">
        <f t="shared" si="0"/>
        <v>705</v>
      </c>
      <c r="J9" s="9"/>
      <c r="K9" s="9"/>
      <c r="L9" s="9"/>
      <c r="M9" s="18">
        <v>215.42</v>
      </c>
      <c r="N9" s="17"/>
      <c r="O9" s="9">
        <f t="shared" si="1"/>
        <v>215.42</v>
      </c>
      <c r="P9" s="9">
        <f t="shared" si="2"/>
        <v>489.58</v>
      </c>
    </row>
    <row r="10" customHeight="1" spans="1:16">
      <c r="A10" s="12"/>
      <c r="B10" s="10"/>
      <c r="C10" s="10"/>
      <c r="D10" s="10"/>
      <c r="E10" s="9"/>
      <c r="F10" s="9"/>
      <c r="G10" s="9"/>
      <c r="H10" s="9"/>
      <c r="I10" s="9">
        <v>76.3289</v>
      </c>
      <c r="J10" s="9"/>
      <c r="K10" s="9"/>
      <c r="L10" s="9"/>
      <c r="M10" s="16">
        <v>76.3289</v>
      </c>
      <c r="N10" s="17"/>
      <c r="O10" s="9">
        <f t="shared" si="1"/>
        <v>76.3289</v>
      </c>
      <c r="P10" s="9">
        <f t="shared" si="2"/>
        <v>0</v>
      </c>
    </row>
    <row r="11" customHeight="1" spans="1:16">
      <c r="A11" s="12"/>
      <c r="B11" s="10"/>
      <c r="C11" s="10"/>
      <c r="D11" s="10"/>
      <c r="E11" s="9"/>
      <c r="F11" s="9"/>
      <c r="G11" s="9"/>
      <c r="H11" s="9"/>
      <c r="I11" s="24">
        <v>365</v>
      </c>
      <c r="J11" s="24"/>
      <c r="K11" s="24"/>
      <c r="L11" s="24"/>
      <c r="M11" s="24"/>
      <c r="N11" s="20">
        <v>365</v>
      </c>
      <c r="O11" s="9">
        <f t="shared" si="1"/>
        <v>365</v>
      </c>
      <c r="P11" s="9">
        <f t="shared" si="2"/>
        <v>0</v>
      </c>
    </row>
    <row r="12" customHeight="1" spans="1:16">
      <c r="A12" s="13" t="s">
        <v>41</v>
      </c>
      <c r="B12" s="13"/>
      <c r="C12" s="13"/>
      <c r="D12" s="14"/>
      <c r="E12" s="15">
        <f>SUBTOTAL(109,E3:E11)</f>
        <v>0</v>
      </c>
      <c r="F12" s="15">
        <f>SUBTOTAL(109,F3:F11)</f>
        <v>289</v>
      </c>
      <c r="G12" s="15">
        <f>SUBTOTAL(109,G3:G11)</f>
        <v>1818.3</v>
      </c>
      <c r="H12" s="15">
        <f>SUBTOTAL(109,H3:H11)</f>
        <v>804.4</v>
      </c>
      <c r="I12" s="15">
        <f>SUBTOTAL(109,I3:I11)</f>
        <v>3353.0289</v>
      </c>
      <c r="J12" s="15">
        <f>SUM(J3:J11)</f>
        <v>1044</v>
      </c>
      <c r="K12" s="15">
        <f t="shared" ref="K12:P12" si="3">SUM(K3:K11)</f>
        <v>250</v>
      </c>
      <c r="L12" s="15">
        <f t="shared" si="3"/>
        <v>248.4</v>
      </c>
      <c r="M12" s="15">
        <f t="shared" si="3"/>
        <v>535.2089</v>
      </c>
      <c r="N12" s="15">
        <f t="shared" si="3"/>
        <v>768.25</v>
      </c>
      <c r="O12" s="15">
        <f t="shared" si="3"/>
        <v>2845.8589</v>
      </c>
      <c r="P12" s="15">
        <f t="shared" si="3"/>
        <v>507.17</v>
      </c>
    </row>
    <row r="13" customHeight="1" spans="13:14">
      <c r="M13">
        <v>535.2</v>
      </c>
      <c r="N13">
        <v>768.25</v>
      </c>
    </row>
    <row r="14" customHeight="1" spans="13:14">
      <c r="M14">
        <f>M13-M12</f>
        <v>-0.00889999999992597</v>
      </c>
      <c r="N14">
        <f>N13-N12</f>
        <v>0</v>
      </c>
    </row>
  </sheetData>
  <mergeCells count="13">
    <mergeCell ref="C1:D1"/>
    <mergeCell ref="E1:H1"/>
    <mergeCell ref="A12:C12"/>
    <mergeCell ref="A1:A2"/>
    <mergeCell ref="B1:B2"/>
    <mergeCell ref="I1:I2"/>
    <mergeCell ref="J1:J2"/>
    <mergeCell ref="K1:K2"/>
    <mergeCell ref="L1:L2"/>
    <mergeCell ref="M1:M2"/>
    <mergeCell ref="N1:N2"/>
    <mergeCell ref="O1:O2"/>
    <mergeCell ref="P1:P2"/>
  </mergeCells>
  <dataValidations count="1">
    <dataValidation type="list" allowBlank="1" showInputMessage="1" showErrorMessage="1" sqref="B3 B4 B7 B8 B9 B10 B11 B12 B1:B2 B5:B6">
      <formula1>"财政专项,整合资金"</formula1>
    </dataValidation>
  </dataValidations>
  <pageMargins left="0.275" right="0.156944444444444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3"/>
  <sheetViews>
    <sheetView zoomScale="130" zoomScaleNormal="130" workbookViewId="0">
      <selection activeCell="A11" sqref="A11"/>
    </sheetView>
  </sheetViews>
  <sheetFormatPr defaultColWidth="9" defaultRowHeight="13.5"/>
  <cols>
    <col min="1" max="1" width="30.875" customWidth="1"/>
    <col min="2" max="2" width="9" style="1"/>
    <col min="4" max="4" width="11.25" customWidth="1"/>
    <col min="8" max="8" width="13.75"/>
  </cols>
  <sheetData>
    <row r="2" spans="1:11">
      <c r="A2" t="s">
        <v>42</v>
      </c>
      <c r="B2" s="2">
        <v>54</v>
      </c>
      <c r="C2" s="1"/>
      <c r="D2" s="3">
        <v>54</v>
      </c>
      <c r="H2">
        <f t="shared" ref="H2:H10" si="0">B2-C2-D2-E2-G2-F2</f>
        <v>0</v>
      </c>
      <c r="K2">
        <v>68.04</v>
      </c>
    </row>
    <row r="3" spans="1:11">
      <c r="A3" t="s">
        <v>43</v>
      </c>
      <c r="B3" s="2">
        <v>50</v>
      </c>
      <c r="C3" s="4">
        <v>50</v>
      </c>
      <c r="D3" s="3"/>
      <c r="H3">
        <f t="shared" si="0"/>
        <v>0</v>
      </c>
      <c r="K3">
        <v>37.03</v>
      </c>
    </row>
    <row r="4" spans="1:11">
      <c r="A4" t="s">
        <v>44</v>
      </c>
      <c r="B4" s="1">
        <v>20</v>
      </c>
      <c r="C4" s="1"/>
      <c r="D4" s="3">
        <v>0.98</v>
      </c>
      <c r="G4" s="2">
        <v>1.75</v>
      </c>
      <c r="H4">
        <f t="shared" si="0"/>
        <v>17.27</v>
      </c>
      <c r="K4">
        <v>98.55</v>
      </c>
    </row>
    <row r="5" spans="1:11">
      <c r="A5" t="s">
        <v>45</v>
      </c>
      <c r="B5" s="1">
        <v>965</v>
      </c>
      <c r="E5" s="5">
        <v>33.05</v>
      </c>
      <c r="F5" s="5"/>
      <c r="G5" s="2">
        <v>0.23</v>
      </c>
      <c r="H5">
        <f t="shared" si="0"/>
        <v>931.72</v>
      </c>
      <c r="K5">
        <v>87.51</v>
      </c>
    </row>
    <row r="6" spans="1:11">
      <c r="A6" t="s">
        <v>46</v>
      </c>
      <c r="B6" s="2">
        <v>200</v>
      </c>
      <c r="C6" s="6">
        <v>68.04</v>
      </c>
      <c r="D6" s="6">
        <v>37.03</v>
      </c>
      <c r="E6" s="6">
        <v>87.51</v>
      </c>
      <c r="F6" s="6"/>
      <c r="G6" s="2">
        <v>7.42</v>
      </c>
      <c r="H6">
        <f t="shared" si="0"/>
        <v>-2.66453525910038e-14</v>
      </c>
      <c r="K6">
        <v>60.8</v>
      </c>
    </row>
    <row r="7" spans="1:11">
      <c r="A7" t="s">
        <v>47</v>
      </c>
      <c r="B7" s="1">
        <v>22.5</v>
      </c>
      <c r="E7" s="5">
        <v>22.5</v>
      </c>
      <c r="F7" s="5"/>
      <c r="H7">
        <f t="shared" si="0"/>
        <v>0</v>
      </c>
      <c r="K7">
        <v>58.79</v>
      </c>
    </row>
    <row r="8" spans="1:8">
      <c r="A8" t="s">
        <v>48</v>
      </c>
      <c r="B8" s="1">
        <v>43</v>
      </c>
      <c r="D8" s="1"/>
      <c r="E8" s="5">
        <v>43</v>
      </c>
      <c r="F8" s="5"/>
      <c r="G8" s="1"/>
      <c r="H8">
        <f t="shared" si="0"/>
        <v>0</v>
      </c>
    </row>
    <row r="9" spans="1:8">
      <c r="A9" t="s">
        <v>49</v>
      </c>
      <c r="B9" s="1">
        <v>251</v>
      </c>
      <c r="H9">
        <f t="shared" si="0"/>
        <v>251</v>
      </c>
    </row>
    <row r="10" spans="1:8">
      <c r="A10" t="s">
        <v>50</v>
      </c>
      <c r="B10" s="1">
        <v>14.613</v>
      </c>
      <c r="C10" s="4">
        <v>10.8</v>
      </c>
      <c r="D10" s="3">
        <v>3.81</v>
      </c>
      <c r="H10">
        <f t="shared" si="0"/>
        <v>0.00299999999999878</v>
      </c>
    </row>
    <row r="16" spans="4:4">
      <c r="D16">
        <v>200</v>
      </c>
    </row>
    <row r="17" spans="4:4">
      <c r="D17">
        <v>54</v>
      </c>
    </row>
    <row r="18" spans="4:4">
      <c r="D18">
        <v>50</v>
      </c>
    </row>
    <row r="19" spans="4:4">
      <c r="D19">
        <v>2.73</v>
      </c>
    </row>
    <row r="20" spans="4:4">
      <c r="D20">
        <v>33.28</v>
      </c>
    </row>
    <row r="21" spans="4:4">
      <c r="D21">
        <v>22.5</v>
      </c>
    </row>
    <row r="22" spans="4:4">
      <c r="D22">
        <v>43</v>
      </c>
    </row>
    <row r="23" spans="4:4">
      <c r="D23">
        <v>14.61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時光取名叫無心ぃ </cp:lastModifiedBy>
  <dcterms:created xsi:type="dcterms:W3CDTF">2018-02-27T11:14:00Z</dcterms:created>
  <dcterms:modified xsi:type="dcterms:W3CDTF">2019-05-20T07:06:25Z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